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11340" tabRatio="787" activeTab="0"/>
  </bookViews>
  <sheets>
    <sheet name="2021-2023 год" sheetId="1" r:id="rId1"/>
  </sheets>
  <definedNames>
    <definedName name="_xlnm.Print_Titles" localSheetId="0">'2021-2023 год'!$A:$A,'2021-2023 год'!$3:$3</definedName>
    <definedName name="_xlnm.Print_Area" localSheetId="0">'2021-2023 год'!$A$1:$M$99</definedName>
  </definedNames>
  <calcPr fullCalcOnLoad="1"/>
</workbook>
</file>

<file path=xl/sharedStrings.xml><?xml version="1.0" encoding="utf-8"?>
<sst xmlns="http://schemas.openxmlformats.org/spreadsheetml/2006/main" count="94" uniqueCount="94">
  <si>
    <t>ПОКАЗАТЕЛИ</t>
  </si>
  <si>
    <t>ДОХОДЫ БЮДЖЕТА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</si>
  <si>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</si>
  <si>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</si>
  <si>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</si>
  <si>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</si>
  <si>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</si>
  <si>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</si>
  <si>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</si>
  <si>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</si>
  <si>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</si>
  <si>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</si>
  <si>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</si>
  <si>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</si>
  <si>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</si>
  <si>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</si>
  <si>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</si>
  <si>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Дотации, в т.ч.</t>
  </si>
  <si>
    <t>на выравнивание бюджетной обеспеченности</t>
  </si>
  <si>
    <t>Субвенции</t>
  </si>
  <si>
    <t>Иные межбюджетные трансферты</t>
  </si>
  <si>
    <t>ИТОГО ДОХОДОВ</t>
  </si>
  <si>
    <t>РАСХОДЫ БЮДЖЕТА</t>
  </si>
  <si>
    <t>Раздел I. Социально-значимые расходы</t>
  </si>
  <si>
    <t>Расходы на обязательное медицинское страхование неработающего населения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</si>
  <si>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</si>
  <si>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</si>
  <si>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</si>
  <si>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</si>
  <si>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</t>
  </si>
  <si>
    <t>Профицит (+)/дефицит (-)</t>
  </si>
  <si>
    <t>Долговые обязательства в цен. бумагах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</si>
  <si>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</si>
  <si>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</si>
  <si>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</si>
  <si>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</si>
  <si>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</si>
  <si>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</si>
  <si>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Исполнение государственных и муниципальных гарантий</t>
  </si>
  <si>
    <t>Изменение остатков средств бюджетов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</si>
  <si>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</si>
  <si>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</si>
  <si>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Субсидии, в т.ч.</t>
  </si>
  <si>
    <t>капитального характера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</si>
  <si>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</si>
  <si>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государственных (муниципальных) органов</t>
  </si>
  <si>
    <t>работников автономных и бюджетных учреждений</t>
  </si>
  <si>
    <t>Стипендии</t>
  </si>
  <si>
    <t>Социальные выплаты гражданам</t>
  </si>
  <si>
    <t>Иные выплаты</t>
  </si>
  <si>
    <t>Иные закупки товаров, работ и услуг для обеспечения государственных(муниципальных) нужд (за исключением закупки товаров, работ, услуг в целях капитального ремонта государственного (муниципального) имущества)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</si>
  <si>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</si>
  <si>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</si>
  <si>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</si>
  <si>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</si>
  <si>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Капитальные вложения в объекты недвижимого имущества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</si>
  <si>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</si>
  <si>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Премии и гранты</t>
  </si>
  <si>
    <t>Субсидии государственным корпорациям (компаниям)</t>
  </si>
  <si>
    <t>Резервные средства</t>
  </si>
  <si>
    <t>Другие расходы (за искл. групп 1, 2 и 3.1)</t>
  </si>
  <si>
    <t>Итого расходов без учёта безвозмездных поступлений</t>
  </si>
  <si>
    <t>Акции и иные формы участия в капитале</t>
  </si>
  <si>
    <t>Прочие источники финансирования дефицита бюджета</t>
  </si>
  <si>
    <t xml:space="preserve">Численность населения (чел.) </t>
  </si>
  <si>
    <t>СПРАВОЧНО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</si>
  <si>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</si>
  <si>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</si>
  <si>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</si>
  <si>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Итого источников финансирования дефицита</t>
  </si>
  <si>
    <t>размещение</t>
  </si>
  <si>
    <t>погашение</t>
  </si>
  <si>
    <t xml:space="preserve">Субсидии некоммерческим организациям (за исключением государственных (муниципальных) учреждений </t>
  </si>
  <si>
    <t>Уплата налогов, сборов и иных платежей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</si>
  <si>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</si>
  <si>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Уровень дефицита бюджета к налоговым и неналоговым доходам с учетом Бюджетного кодекса Российской Федерации , %</t>
  </si>
  <si>
    <t>Расходы на обслуживание гос (мун.). долга</t>
  </si>
  <si>
    <t>муниципальный долг</t>
  </si>
  <si>
    <t>Объем муниципального долга от объёма доходов без учёта безвозмездных поступлений, %</t>
  </si>
  <si>
    <t>Темп уточненного плана к прошлому году, %</t>
  </si>
  <si>
    <t>Исполнение (год) к прошлому году, %</t>
  </si>
  <si>
    <t xml:space="preserve">Темп роста показателей на 2022 год к уровню 2021 года </t>
  </si>
  <si>
    <t>сбалансированность</t>
  </si>
  <si>
    <t>Условно - утвержденные расходы</t>
  </si>
  <si>
    <t xml:space="preserve">Темп роста показателей на 2021 год к уточненному бюджету 2020 года </t>
  </si>
  <si>
    <t xml:space="preserve">Темп роста показателей на 2021 год к оценке 2020 года </t>
  </si>
  <si>
    <t xml:space="preserve">Темп роста показателей на 2023 год к уровню 2022 года </t>
  </si>
  <si>
    <t>Параметры бюджета 
на 2024 год</t>
  </si>
  <si>
    <t>Уточненный бюджет муниципального района на 1.11.2022 года</t>
  </si>
  <si>
    <t>Исполнение бюджета муниципального района  за 2021 год</t>
  </si>
  <si>
    <t>Оценка исполнения бюджета муниципального района в 2022 году</t>
  </si>
  <si>
    <t>Параметры бюджета муниципального района
на 2023 год</t>
  </si>
  <si>
    <t>Параметры бюджета 
на 2025 год</t>
  </si>
  <si>
    <t>Сведения о доходах и расходах бюджета на 2023 год и на плановый период 2024 и 2025 годов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</si>
</sst>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\+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36">
    <font>
      <sz val="10"/>
      <name val="Arial"/>
      <family val="0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3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75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0" borderId="12" xfId="0" applyBorder="1" applyAlignment="1">
      <alignment/>
    </xf>
    <xf numFmtId="175" fontId="6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3" fontId="9" fillId="0" borderId="13" xfId="0" applyNumberFormat="1" applyFont="1" applyBorder="1" applyAlignment="1" applyProtection="1">
      <alignment horizontal="left" vertical="center" wrapText="1"/>
      <protection locked="0"/>
    </xf>
    <xf numFmtId="3" fontId="10" fillId="0" borderId="14" xfId="0" applyNumberFormat="1" applyFont="1" applyBorder="1" applyAlignment="1" applyProtection="1">
      <alignment horizontal="left" vertical="center" wrapText="1"/>
      <protection locked="0"/>
    </xf>
    <xf numFmtId="3" fontId="11" fillId="0" borderId="14" xfId="0" applyNumberFormat="1" applyFont="1" applyBorder="1" applyAlignment="1" applyProtection="1">
      <alignment horizontal="left" vertical="center" wrapText="1"/>
      <protection locked="0"/>
    </xf>
    <xf numFmtId="3" fontId="13" fillId="0" borderId="14" xfId="0" applyNumberFormat="1" applyFont="1" applyBorder="1" applyAlignment="1" applyProtection="1">
      <alignment horizontal="left" vertical="center" wrapText="1"/>
      <protection locked="0"/>
    </xf>
    <xf numFmtId="3" fontId="11" fillId="24" borderId="14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4" xfId="0" applyNumberFormat="1" applyFont="1" applyBorder="1" applyAlignment="1" applyProtection="1">
      <alignment horizontal="justify" vertical="center" wrapText="1"/>
      <protection locked="0"/>
    </xf>
    <xf numFmtId="3" fontId="13" fillId="0" borderId="15" xfId="0" applyNumberFormat="1" applyFont="1" applyBorder="1" applyAlignment="1" applyProtection="1">
      <alignment horizontal="left" vertical="center" wrapText="1"/>
      <protection locked="0"/>
    </xf>
    <xf numFmtId="3" fontId="12" fillId="0" borderId="13" xfId="0" applyNumberFormat="1" applyFont="1" applyBorder="1" applyAlignment="1" applyProtection="1">
      <alignment horizontal="left" vertical="center" wrapText="1"/>
      <protection locked="0"/>
    </xf>
    <xf numFmtId="3" fontId="12" fillId="0" borderId="14" xfId="0" applyNumberFormat="1" applyFont="1" applyBorder="1" applyAlignment="1" applyProtection="1">
      <alignment horizontal="left" vertical="center" wrapText="1"/>
      <protection locked="0"/>
    </xf>
    <xf numFmtId="3" fontId="10" fillId="0" borderId="15" xfId="0" applyNumberFormat="1" applyFont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 applyProtection="1">
      <alignment horizontal="left" vertical="center" wrapText="1"/>
      <protection locked="0"/>
    </xf>
    <xf numFmtId="3" fontId="9" fillId="0" borderId="14" xfId="0" applyNumberFormat="1" applyFont="1" applyBorder="1" applyAlignment="1" applyProtection="1">
      <alignment horizontal="left" vertical="center" wrapText="1"/>
      <protection locked="0"/>
    </xf>
    <xf numFmtId="3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5" fillId="25" borderId="1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6" xfId="0" applyNumberFormat="1" applyFont="1" applyBorder="1" applyAlignment="1" applyProtection="1">
      <alignment horizontal="left" vertical="center" wrapText="1"/>
      <protection locked="0"/>
    </xf>
    <xf numFmtId="10" fontId="13" fillId="0" borderId="17" xfId="0" applyNumberFormat="1" applyFont="1" applyBorder="1" applyAlignment="1">
      <alignment horizontal="center" vertical="center"/>
    </xf>
    <xf numFmtId="3" fontId="5" fillId="26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>
      <alignment horizontal="center"/>
    </xf>
    <xf numFmtId="3" fontId="5" fillId="26" borderId="20" xfId="0" applyNumberFormat="1" applyFont="1" applyFill="1" applyBorder="1" applyAlignment="1" applyProtection="1">
      <alignment horizontal="center" vertical="center" wrapText="1"/>
      <protection locked="0"/>
    </xf>
    <xf numFmtId="3" fontId="14" fillId="4" borderId="21" xfId="51" applyNumberFormat="1" applyFont="1" applyFill="1" applyBorder="1" applyAlignment="1" applyProtection="1">
      <alignment horizontal="center" vertical="center" wrapText="1"/>
      <protection locked="0"/>
    </xf>
    <xf numFmtId="3" fontId="15" fillId="4" borderId="21" xfId="51" applyNumberFormat="1" applyFont="1" applyFill="1" applyBorder="1" applyAlignment="1" applyProtection="1">
      <alignment horizontal="center" vertical="center" wrapText="1"/>
      <protection locked="0"/>
    </xf>
    <xf numFmtId="3" fontId="13" fillId="4" borderId="21" xfId="51" applyNumberFormat="1" applyFont="1" applyFill="1" applyBorder="1" applyAlignment="1" applyProtection="1">
      <alignment horizontal="center" vertical="center" wrapText="1"/>
      <protection locked="0"/>
    </xf>
    <xf numFmtId="181" fontId="15" fillId="4" borderId="21" xfId="51" applyNumberFormat="1" applyFont="1" applyFill="1" applyBorder="1" applyAlignment="1" applyProtection="1">
      <alignment horizontal="center" vertical="center" wrapText="1"/>
      <protection locked="0"/>
    </xf>
    <xf numFmtId="181" fontId="0" fillId="0" borderId="10" xfId="0" applyNumberFormat="1" applyBorder="1" applyAlignment="1">
      <alignment/>
    </xf>
    <xf numFmtId="181" fontId="7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Border="1" applyAlignment="1">
      <alignment/>
    </xf>
    <xf numFmtId="181" fontId="13" fillId="0" borderId="17" xfId="0" applyNumberFormat="1" applyFont="1" applyBorder="1" applyAlignment="1">
      <alignment horizontal="center" vertical="center"/>
    </xf>
    <xf numFmtId="175" fontId="7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Border="1" applyAlignment="1">
      <alignment/>
    </xf>
    <xf numFmtId="181" fontId="0" fillId="0" borderId="0" xfId="0" applyNumberFormat="1" applyFont="1" applyAlignment="1">
      <alignment/>
    </xf>
    <xf numFmtId="181" fontId="0" fillId="4" borderId="19" xfId="0" applyNumberFormat="1" applyFont="1" applyFill="1" applyBorder="1" applyAlignment="1">
      <alignment horizontal="center"/>
    </xf>
    <xf numFmtId="181" fontId="13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181" fontId="17" fillId="0" borderId="10" xfId="0" applyNumberFormat="1" applyFont="1" applyFill="1" applyBorder="1" applyAlignment="1" applyProtection="1">
      <alignment vertical="center"/>
      <protection/>
    </xf>
    <xf numFmtId="3" fontId="17" fillId="0" borderId="10" xfId="0" applyNumberFormat="1" applyFont="1" applyFill="1" applyBorder="1" applyAlignment="1" applyProtection="1">
      <alignment vertical="center"/>
      <protection/>
    </xf>
    <xf numFmtId="181" fontId="0" fillId="24" borderId="10" xfId="0" applyNumberFormat="1" applyFont="1" applyFill="1" applyBorder="1" applyAlignment="1">
      <alignment/>
    </xf>
    <xf numFmtId="181" fontId="0" fillId="0" borderId="12" xfId="0" applyNumberFormat="1" applyFont="1" applyBorder="1" applyAlignment="1">
      <alignment/>
    </xf>
    <xf numFmtId="181" fontId="18" fillId="0" borderId="11" xfId="0" applyNumberFormat="1" applyFont="1" applyFill="1" applyBorder="1" applyAlignment="1" applyProtection="1">
      <alignment vertical="center"/>
      <protection/>
    </xf>
    <xf numFmtId="181" fontId="15" fillId="0" borderId="10" xfId="0" applyNumberFormat="1" applyFont="1" applyFill="1" applyBorder="1" applyAlignment="1" applyProtection="1">
      <alignment horizontal="center" vertical="center"/>
      <protection/>
    </xf>
    <xf numFmtId="181" fontId="13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1" xfId="0" applyNumberFormat="1" applyFont="1" applyBorder="1" applyAlignment="1">
      <alignment/>
    </xf>
    <xf numFmtId="3" fontId="8" fillId="24" borderId="10" xfId="0" applyNumberFormat="1" applyFont="1" applyFill="1" applyBorder="1" applyAlignment="1" applyProtection="1">
      <alignment vertical="center"/>
      <protection/>
    </xf>
    <xf numFmtId="3" fontId="6" fillId="24" borderId="10" xfId="0" applyNumberFormat="1" applyFont="1" applyFill="1" applyBorder="1" applyAlignment="1" applyProtection="1">
      <alignment vertical="center"/>
      <protection/>
    </xf>
    <xf numFmtId="175" fontId="6" fillId="24" borderId="11" xfId="0" applyNumberFormat="1" applyFont="1" applyFill="1" applyBorder="1" applyAlignment="1" applyProtection="1">
      <alignment vertical="center"/>
      <protection/>
    </xf>
    <xf numFmtId="181" fontId="13" fillId="24" borderId="11" xfId="0" applyNumberFormat="1" applyFont="1" applyFill="1" applyBorder="1" applyAlignment="1" applyProtection="1">
      <alignment vertical="center"/>
      <protection/>
    </xf>
    <xf numFmtId="3" fontId="5" fillId="7" borderId="20" xfId="0" applyNumberFormat="1" applyFont="1" applyFill="1" applyBorder="1" applyAlignment="1" applyProtection="1">
      <alignment horizontal="left" vertical="center" wrapText="1"/>
      <protection locked="0"/>
    </xf>
    <xf numFmtId="175" fontId="0" fillId="7" borderId="21" xfId="0" applyNumberFormat="1" applyFill="1" applyBorder="1" applyAlignment="1">
      <alignment/>
    </xf>
    <xf numFmtId="0" fontId="0" fillId="7" borderId="21" xfId="0" applyFill="1" applyBorder="1" applyAlignment="1">
      <alignment/>
    </xf>
    <xf numFmtId="181" fontId="0" fillId="7" borderId="21" xfId="0" applyNumberFormat="1" applyFont="1" applyFill="1" applyBorder="1" applyAlignment="1">
      <alignment/>
    </xf>
    <xf numFmtId="3" fontId="5" fillId="7" borderId="20" xfId="0" applyNumberFormat="1" applyFont="1" applyFill="1" applyBorder="1" applyAlignment="1" applyProtection="1">
      <alignment vertical="center" wrapText="1"/>
      <protection locked="0"/>
    </xf>
    <xf numFmtId="175" fontId="6" fillId="7" borderId="11" xfId="0" applyNumberFormat="1" applyFont="1" applyFill="1" applyBorder="1" applyAlignment="1" applyProtection="1">
      <alignment vertical="center"/>
      <protection/>
    </xf>
    <xf numFmtId="0" fontId="16" fillId="24" borderId="10" xfId="0" applyFont="1" applyFill="1" applyBorder="1" applyAlignment="1">
      <alignment/>
    </xf>
    <xf numFmtId="181" fontId="13" fillId="24" borderId="10" xfId="0" applyNumberFormat="1" applyFont="1" applyFill="1" applyBorder="1" applyAlignment="1" applyProtection="1">
      <alignment vertical="center"/>
      <protection/>
    </xf>
    <xf numFmtId="3" fontId="13" fillId="24" borderId="10" xfId="0" applyNumberFormat="1" applyFont="1" applyFill="1" applyBorder="1" applyAlignment="1" applyProtection="1">
      <alignment vertical="center"/>
      <protection/>
    </xf>
    <xf numFmtId="3" fontId="5" fillId="24" borderId="10" xfId="0" applyNumberFormat="1" applyFont="1" applyFill="1" applyBorder="1" applyAlignment="1" applyProtection="1">
      <alignment vertical="center"/>
      <protection/>
    </xf>
    <xf numFmtId="175" fontId="15" fillId="24" borderId="10" xfId="0" applyNumberFormat="1" applyFont="1" applyFill="1" applyBorder="1" applyAlignment="1" applyProtection="1">
      <alignment vertical="center"/>
      <protection/>
    </xf>
    <xf numFmtId="175" fontId="5" fillId="24" borderId="10" xfId="0" applyNumberFormat="1" applyFont="1" applyFill="1" applyBorder="1" applyAlignment="1" applyProtection="1">
      <alignment vertical="center"/>
      <protection/>
    </xf>
    <xf numFmtId="3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181" fontId="15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10" xfId="0" applyNumberFormat="1" applyFont="1" applyFill="1" applyBorder="1" applyAlignment="1" applyProtection="1">
      <alignment horizontal="center" vertical="center"/>
      <protection/>
    </xf>
    <xf numFmtId="3" fontId="5" fillId="7" borderId="22" xfId="0" applyNumberFormat="1" applyFont="1" applyFill="1" applyBorder="1" applyAlignment="1" applyProtection="1">
      <alignment horizontal="left" vertical="center" wrapText="1"/>
      <protection locked="0"/>
    </xf>
    <xf numFmtId="3" fontId="5" fillId="7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7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5" xfId="0" applyNumberFormat="1" applyFont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4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Стиль 1" xfId="57"/>
    <cellStyle name="Стиль 2" xfId="58"/>
    <cellStyle name="Стиль 3" xfId="59"/>
    <cellStyle name="Стиль 4" xfId="60"/>
    <cellStyle name="Стиль 5" xfId="61"/>
    <cellStyle name="Стиль 6" xfId="62"/>
    <cellStyle name="Текст предупреждения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80" zoomScaleNormal="80" zoomScaleSheetLayoutView="70" zoomScalePageLayoutView="0" workbookViewId="0" topLeftCell="A1">
      <selection activeCell="A2" sqref="A2:M2"/>
    </sheetView>
  </sheetViews>
  <sheetFormatPr defaultColWidth="9.140625" defaultRowHeight="12.75"/>
  <cols>
    <col min="1" max="1" width="59.421875" style="0" customWidth="1"/>
    <col min="2" max="6" width="12.140625" style="0" customWidth="1"/>
    <col min="7" max="7" width="12.140625" style="43" customWidth="1"/>
    <col min="8" max="13" width="12.140625" style="0" customWidth="1"/>
  </cols>
  <sheetData>
    <row r="1" ht="24" customHeight="1">
      <c r="A1" s="1"/>
    </row>
    <row r="2" spans="1:13" ht="39.75" customHeight="1" thickBot="1">
      <c r="A2" s="78" t="s">
        <v>93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7.5" customHeight="1" thickBot="1">
      <c r="A3" s="32" t="s">
        <v>0</v>
      </c>
      <c r="B3" s="33" t="s">
        <v>89</v>
      </c>
      <c r="C3" s="34" t="s">
        <v>88</v>
      </c>
      <c r="D3" s="35" t="s">
        <v>79</v>
      </c>
      <c r="E3" s="35" t="s">
        <v>90</v>
      </c>
      <c r="F3" s="35" t="s">
        <v>80</v>
      </c>
      <c r="G3" s="36" t="s">
        <v>91</v>
      </c>
      <c r="H3" s="35" t="s">
        <v>84</v>
      </c>
      <c r="I3" s="35" t="s">
        <v>85</v>
      </c>
      <c r="J3" s="35" t="s">
        <v>87</v>
      </c>
      <c r="K3" s="35" t="s">
        <v>81</v>
      </c>
      <c r="L3" s="35" t="s">
        <v>92</v>
      </c>
      <c r="M3" s="35" t="s">
        <v>86</v>
      </c>
    </row>
    <row r="4" spans="1:13" ht="16.5" customHeight="1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44">
        <v>8</v>
      </c>
      <c r="H4" s="31">
        <v>9</v>
      </c>
      <c r="I4" s="31">
        <v>10</v>
      </c>
      <c r="J4" s="31">
        <v>12</v>
      </c>
      <c r="K4" s="31">
        <v>13</v>
      </c>
      <c r="L4" s="31">
        <v>15</v>
      </c>
      <c r="M4" s="31">
        <v>16</v>
      </c>
    </row>
    <row r="5" spans="1:13" s="3" customFormat="1" ht="27.75" customHeight="1" thickBot="1">
      <c r="A5" s="59" t="s">
        <v>1</v>
      </c>
      <c r="B5" s="60">
        <f>B6</f>
        <v>1549777</v>
      </c>
      <c r="C5" s="60">
        <f>C6</f>
        <v>1675149.2</v>
      </c>
      <c r="D5" s="61">
        <f>C5/B5</f>
        <v>1.0808969290420491</v>
      </c>
      <c r="E5" s="60">
        <f>E6</f>
        <v>1692629.1</v>
      </c>
      <c r="F5" s="61">
        <f>E5/B5*100</f>
        <v>109.2175906598175</v>
      </c>
      <c r="G5" s="62">
        <f>G6</f>
        <v>1399002.2999999998</v>
      </c>
      <c r="H5" s="61">
        <f aca="true" t="shared" si="0" ref="H5:H36">G5/C5</f>
        <v>0.8351508629798468</v>
      </c>
      <c r="I5" s="61">
        <f aca="true" t="shared" si="1" ref="I5:I36">G5/E5</f>
        <v>0.82652620116244</v>
      </c>
      <c r="J5" s="61">
        <v>1448668.9000000001</v>
      </c>
      <c r="K5" s="61">
        <f aca="true" t="shared" si="2" ref="K5:K36">J5/G5</f>
        <v>1.0355014427067062</v>
      </c>
      <c r="L5" s="61">
        <v>1468332.9</v>
      </c>
      <c r="M5" s="61">
        <f aca="true" t="shared" si="3" ref="M5:M36">L5/J5</f>
        <v>1.0135738400955523</v>
      </c>
    </row>
    <row r="6" spans="1:13" ht="16.5" customHeight="1">
      <c r="A6" s="14" t="s">
        <v>21</v>
      </c>
      <c r="B6" s="57">
        <f>B7+B21</f>
        <v>1549777</v>
      </c>
      <c r="C6" s="57">
        <f>C7+C21</f>
        <v>1675149.2</v>
      </c>
      <c r="D6" s="57">
        <f aca="true" t="shared" si="4" ref="D6:D66">C6/B6</f>
        <v>1.0808969290420491</v>
      </c>
      <c r="E6" s="57">
        <f>E7+E21</f>
        <v>1692629.1</v>
      </c>
      <c r="F6" s="57">
        <f>E6/B6*100</f>
        <v>109.2175906598175</v>
      </c>
      <c r="G6" s="58">
        <f>G7+G21</f>
        <v>1399002.2999999998</v>
      </c>
      <c r="H6" s="57">
        <f t="shared" si="0"/>
        <v>0.8351508629798468</v>
      </c>
      <c r="I6" s="57">
        <f t="shared" si="1"/>
        <v>0.82652620116244</v>
      </c>
      <c r="J6" s="57">
        <f>J7+J21</f>
        <v>1448668.9000000001</v>
      </c>
      <c r="K6" s="57">
        <f t="shared" si="2"/>
        <v>1.0355014427067062</v>
      </c>
      <c r="L6" s="57">
        <f>L7+L21</f>
        <v>1468332.9</v>
      </c>
      <c r="M6" s="12">
        <f t="shared" si="3"/>
        <v>1.0135738400955523</v>
      </c>
    </row>
    <row r="7" spans="1:13" ht="36" customHeight="1">
      <c r="A7" s="15" t="s">
        <v>2</v>
      </c>
      <c r="B7" s="2">
        <f>SUM(B8:B20)</f>
        <v>341365</v>
      </c>
      <c r="C7" s="2">
        <f>SUM(C8:C20)</f>
        <v>340985</v>
      </c>
      <c r="D7" s="2">
        <f>C7/B7</f>
        <v>0.9988868220233474</v>
      </c>
      <c r="E7" s="2">
        <f>SUM(E8:E20)</f>
        <v>358465</v>
      </c>
      <c r="F7" s="12">
        <f aca="true" t="shared" si="5" ref="F7:F67">E7/B7*100</f>
        <v>105.0093008949365</v>
      </c>
      <c r="G7" s="45">
        <f>SUM(G8:G20)</f>
        <v>366388</v>
      </c>
      <c r="H7" s="2">
        <f t="shared" si="0"/>
        <v>1.0744988782497764</v>
      </c>
      <c r="I7" s="2">
        <f t="shared" si="1"/>
        <v>1.0221025762626756</v>
      </c>
      <c r="J7" s="2">
        <f>SUM(J8:J20)</f>
        <v>378898</v>
      </c>
      <c r="K7" s="2">
        <f t="shared" si="2"/>
        <v>1.034144131358014</v>
      </c>
      <c r="L7" s="2">
        <f>SUM(L8:L20)</f>
        <v>399523</v>
      </c>
      <c r="M7" s="2">
        <f t="shared" si="3"/>
        <v>1.0544341748966741</v>
      </c>
    </row>
    <row r="8" spans="1:13" ht="25.5" customHeight="1">
      <c r="A8" s="15" t="s">
        <v>3</v>
      </c>
      <c r="B8" s="9"/>
      <c r="C8" s="9"/>
      <c r="D8" s="9" t="e">
        <f t="shared" si="4"/>
        <v>#DIV/0!</v>
      </c>
      <c r="E8" s="9"/>
      <c r="F8" s="12" t="e">
        <f t="shared" si="5"/>
        <v>#DIV/0!</v>
      </c>
      <c r="G8" s="39"/>
      <c r="H8" s="9" t="e">
        <f t="shared" si="0"/>
        <v>#DIV/0!</v>
      </c>
      <c r="I8" s="9" t="e">
        <f t="shared" si="1"/>
        <v>#DIV/0!</v>
      </c>
      <c r="J8" s="9"/>
      <c r="K8" s="9" t="e">
        <f t="shared" si="2"/>
        <v>#DIV/0!</v>
      </c>
      <c r="L8" s="9"/>
      <c r="M8" s="9" t="e">
        <f t="shared" si="3"/>
        <v>#DIV/0!</v>
      </c>
    </row>
    <row r="9" spans="1:13" ht="22.5" customHeight="1">
      <c r="A9" s="15" t="s">
        <v>4</v>
      </c>
      <c r="B9" s="9">
        <v>296353</v>
      </c>
      <c r="C9" s="9">
        <v>299749</v>
      </c>
      <c r="D9" s="9">
        <f t="shared" si="4"/>
        <v>1.0114593069751276</v>
      </c>
      <c r="E9" s="9">
        <v>314072</v>
      </c>
      <c r="F9" s="12">
        <f t="shared" si="5"/>
        <v>105.97901826537945</v>
      </c>
      <c r="G9" s="39">
        <v>328233</v>
      </c>
      <c r="H9" s="9">
        <f t="shared" si="0"/>
        <v>1.095026171897154</v>
      </c>
      <c r="I9" s="9">
        <f t="shared" si="1"/>
        <v>1.045088387376143</v>
      </c>
      <c r="J9" s="9">
        <v>339266</v>
      </c>
      <c r="K9" s="9">
        <f t="shared" si="2"/>
        <v>1.033613317369064</v>
      </c>
      <c r="L9" s="9">
        <v>359282</v>
      </c>
      <c r="M9" s="9">
        <f t="shared" si="3"/>
        <v>1.0589979544074561</v>
      </c>
    </row>
    <row r="10" spans="1:13" ht="25.5" customHeight="1">
      <c r="A10" s="15" t="s">
        <v>5</v>
      </c>
      <c r="B10" s="9">
        <v>12784</v>
      </c>
      <c r="C10" s="9">
        <v>13053</v>
      </c>
      <c r="D10" s="9">
        <f t="shared" si="4"/>
        <v>1.0210419274092615</v>
      </c>
      <c r="E10" s="9">
        <v>14985</v>
      </c>
      <c r="F10" s="12">
        <f t="shared" si="5"/>
        <v>117.2168335419274</v>
      </c>
      <c r="G10" s="39">
        <v>13449</v>
      </c>
      <c r="H10" s="9">
        <f t="shared" si="0"/>
        <v>1.030337853367042</v>
      </c>
      <c r="I10" s="9">
        <f t="shared" si="1"/>
        <v>0.8974974974974975</v>
      </c>
      <c r="J10" s="9">
        <v>13773</v>
      </c>
      <c r="K10" s="9">
        <f t="shared" si="2"/>
        <v>1.0240910104840508</v>
      </c>
      <c r="L10" s="9">
        <v>13914</v>
      </c>
      <c r="M10" s="9">
        <f t="shared" si="3"/>
        <v>1.0102374210411675</v>
      </c>
    </row>
    <row r="11" spans="1:13" ht="20.25" customHeight="1">
      <c r="A11" s="15" t="s">
        <v>6</v>
      </c>
      <c r="B11" s="9"/>
      <c r="C11" s="9"/>
      <c r="D11" s="9" t="e">
        <f t="shared" si="4"/>
        <v>#DIV/0!</v>
      </c>
      <c r="E11" s="9"/>
      <c r="F11" s="12" t="e">
        <f t="shared" si="5"/>
        <v>#DIV/0!</v>
      </c>
      <c r="G11" s="39">
        <v>2111</v>
      </c>
      <c r="H11" s="9" t="e">
        <f t="shared" si="0"/>
        <v>#DIV/0!</v>
      </c>
      <c r="I11" s="9" t="e">
        <f t="shared" si="1"/>
        <v>#DIV/0!</v>
      </c>
      <c r="J11" s="9">
        <v>1880</v>
      </c>
      <c r="K11" s="9">
        <f t="shared" si="2"/>
        <v>0.8905731880625296</v>
      </c>
      <c r="L11" s="9">
        <v>1683</v>
      </c>
      <c r="M11" s="9">
        <f t="shared" si="3"/>
        <v>0.8952127659574468</v>
      </c>
    </row>
    <row r="12" spans="1:13" ht="12.75" customHeight="1" hidden="1">
      <c r="A12" s="15" t="s">
        <v>7</v>
      </c>
      <c r="B12" s="9"/>
      <c r="C12" s="9"/>
      <c r="D12" s="9" t="e">
        <f t="shared" si="4"/>
        <v>#DIV/0!</v>
      </c>
      <c r="E12" s="9"/>
      <c r="F12" s="12" t="e">
        <f t="shared" si="5"/>
        <v>#DIV/0!</v>
      </c>
      <c r="G12" s="39"/>
      <c r="H12" s="9" t="e">
        <f t="shared" si="0"/>
        <v>#DIV/0!</v>
      </c>
      <c r="I12" s="9" t="e">
        <f t="shared" si="1"/>
        <v>#DIV/0!</v>
      </c>
      <c r="J12" s="9"/>
      <c r="K12" s="9" t="e">
        <f t="shared" si="2"/>
        <v>#DIV/0!</v>
      </c>
      <c r="L12" s="9"/>
      <c r="M12" s="9" t="e">
        <f t="shared" si="3"/>
        <v>#DIV/0!</v>
      </c>
    </row>
    <row r="13" spans="1:13" ht="12.75" customHeight="1" hidden="1">
      <c r="A13" s="15" t="s">
        <v>8</v>
      </c>
      <c r="B13" s="9"/>
      <c r="C13" s="9"/>
      <c r="D13" s="9" t="e">
        <f t="shared" si="4"/>
        <v>#DIV/0!</v>
      </c>
      <c r="E13" s="9"/>
      <c r="F13" s="12" t="e">
        <f t="shared" si="5"/>
        <v>#DIV/0!</v>
      </c>
      <c r="G13" s="39"/>
      <c r="H13" s="9" t="e">
        <f t="shared" si="0"/>
        <v>#DIV/0!</v>
      </c>
      <c r="I13" s="9" t="e">
        <f t="shared" si="1"/>
        <v>#DIV/0!</v>
      </c>
      <c r="J13" s="9"/>
      <c r="K13" s="9" t="e">
        <f t="shared" si="2"/>
        <v>#DIV/0!</v>
      </c>
      <c r="L13" s="9"/>
      <c r="M13" s="9" t="e">
        <f t="shared" si="3"/>
        <v>#DIV/0!</v>
      </c>
    </row>
    <row r="14" spans="1:13" ht="13.5" customHeight="1" hidden="1">
      <c r="A14" s="15" t="s">
        <v>9</v>
      </c>
      <c r="B14" s="9"/>
      <c r="C14" s="9"/>
      <c r="D14" s="9" t="e">
        <f t="shared" si="4"/>
        <v>#DIV/0!</v>
      </c>
      <c r="E14" s="9"/>
      <c r="F14" s="12" t="e">
        <f t="shared" si="5"/>
        <v>#DIV/0!</v>
      </c>
      <c r="G14" s="39"/>
      <c r="H14" s="9" t="e">
        <f t="shared" si="0"/>
        <v>#DIV/0!</v>
      </c>
      <c r="I14" s="9" t="e">
        <f t="shared" si="1"/>
        <v>#DIV/0!</v>
      </c>
      <c r="J14" s="9"/>
      <c r="K14" s="9" t="e">
        <f t="shared" si="2"/>
        <v>#DIV/0!</v>
      </c>
      <c r="L14" s="9"/>
      <c r="M14" s="9" t="e">
        <f t="shared" si="3"/>
        <v>#DIV/0!</v>
      </c>
    </row>
    <row r="15" spans="1:13" ht="21" customHeight="1">
      <c r="A15" s="15" t="s">
        <v>10</v>
      </c>
      <c r="B15" s="9"/>
      <c r="C15" s="9"/>
      <c r="D15" s="9" t="e">
        <f t="shared" si="4"/>
        <v>#DIV/0!</v>
      </c>
      <c r="E15" s="9"/>
      <c r="F15" s="12" t="e">
        <f t="shared" si="5"/>
        <v>#DIV/0!</v>
      </c>
      <c r="G15" s="39"/>
      <c r="H15" s="9" t="e">
        <f t="shared" si="0"/>
        <v>#DIV/0!</v>
      </c>
      <c r="I15" s="9" t="e">
        <f t="shared" si="1"/>
        <v>#DIV/0!</v>
      </c>
      <c r="J15" s="9"/>
      <c r="K15" s="9" t="e">
        <f t="shared" si="2"/>
        <v>#DIV/0!</v>
      </c>
      <c r="L15" s="9"/>
      <c r="M15" s="9" t="e">
        <f t="shared" si="3"/>
        <v>#DIV/0!</v>
      </c>
    </row>
    <row r="16" spans="1:13" ht="21" customHeight="1">
      <c r="A16" s="15" t="s">
        <v>11</v>
      </c>
      <c r="B16" s="9"/>
      <c r="C16" s="9"/>
      <c r="D16" s="9" t="e">
        <f t="shared" si="4"/>
        <v>#DIV/0!</v>
      </c>
      <c r="E16" s="9"/>
      <c r="F16" s="12" t="e">
        <f t="shared" si="5"/>
        <v>#DIV/0!</v>
      </c>
      <c r="G16" s="39"/>
      <c r="H16" s="9" t="e">
        <f t="shared" si="0"/>
        <v>#DIV/0!</v>
      </c>
      <c r="I16" s="9" t="e">
        <f t="shared" si="1"/>
        <v>#DIV/0!</v>
      </c>
      <c r="J16" s="9"/>
      <c r="K16" s="9" t="e">
        <f t="shared" si="2"/>
        <v>#DIV/0!</v>
      </c>
      <c r="L16" s="9"/>
      <c r="M16" s="9" t="e">
        <f t="shared" si="3"/>
        <v>#DIV/0!</v>
      </c>
    </row>
    <row r="17" spans="1:13" ht="2.25" customHeight="1" hidden="1">
      <c r="A17" s="15" t="s">
        <v>12</v>
      </c>
      <c r="B17" s="9"/>
      <c r="C17" s="9"/>
      <c r="D17" s="9" t="e">
        <f t="shared" si="4"/>
        <v>#DIV/0!</v>
      </c>
      <c r="E17" s="9"/>
      <c r="F17" s="12" t="e">
        <f t="shared" si="5"/>
        <v>#DIV/0!</v>
      </c>
      <c r="G17" s="39"/>
      <c r="H17" s="9" t="e">
        <f t="shared" si="0"/>
        <v>#DIV/0!</v>
      </c>
      <c r="I17" s="9" t="e">
        <f t="shared" si="1"/>
        <v>#DIV/0!</v>
      </c>
      <c r="J17" s="9"/>
      <c r="K17" s="9" t="e">
        <f t="shared" si="2"/>
        <v>#DIV/0!</v>
      </c>
      <c r="L17" s="9"/>
      <c r="M17" s="9" t="e">
        <f t="shared" si="3"/>
        <v>#DIV/0!</v>
      </c>
    </row>
    <row r="18" spans="1:13" ht="18.75" customHeight="1">
      <c r="A18" s="15" t="s">
        <v>13</v>
      </c>
      <c r="B18" s="9"/>
      <c r="C18" s="9"/>
      <c r="D18" s="9" t="e">
        <f t="shared" si="4"/>
        <v>#DIV/0!</v>
      </c>
      <c r="E18" s="9"/>
      <c r="F18" s="12" t="e">
        <f t="shared" si="5"/>
        <v>#DIV/0!</v>
      </c>
      <c r="G18" s="39"/>
      <c r="H18" s="9" t="e">
        <f t="shared" si="0"/>
        <v>#DIV/0!</v>
      </c>
      <c r="I18" s="9" t="e">
        <f t="shared" si="1"/>
        <v>#DIV/0!</v>
      </c>
      <c r="J18" s="9"/>
      <c r="K18" s="9" t="e">
        <f t="shared" si="2"/>
        <v>#DIV/0!</v>
      </c>
      <c r="L18" s="9"/>
      <c r="M18" s="9" t="e">
        <f t="shared" si="3"/>
        <v>#DIV/0!</v>
      </c>
    </row>
    <row r="19" spans="1:13" ht="20.25" customHeight="1">
      <c r="A19" s="15" t="s">
        <v>14</v>
      </c>
      <c r="B19" s="9">
        <v>12473</v>
      </c>
      <c r="C19" s="9">
        <v>13582</v>
      </c>
      <c r="D19" s="9">
        <f t="shared" si="4"/>
        <v>1.0889120500280607</v>
      </c>
      <c r="E19" s="9">
        <v>14782</v>
      </c>
      <c r="F19" s="12">
        <f t="shared" si="5"/>
        <v>118.51198588952137</v>
      </c>
      <c r="G19" s="39">
        <v>10642</v>
      </c>
      <c r="H19" s="9">
        <f t="shared" si="0"/>
        <v>0.7835370343101163</v>
      </c>
      <c r="I19" s="9">
        <f t="shared" si="1"/>
        <v>0.7199296441618185</v>
      </c>
      <c r="J19" s="9">
        <v>11067</v>
      </c>
      <c r="K19" s="9">
        <f t="shared" si="2"/>
        <v>1.0399361022364217</v>
      </c>
      <c r="L19" s="37">
        <v>11509</v>
      </c>
      <c r="M19" s="9">
        <f t="shared" si="3"/>
        <v>1.0399385560675882</v>
      </c>
    </row>
    <row r="20" spans="1:13" ht="30" customHeight="1">
      <c r="A20" s="15" t="s">
        <v>15</v>
      </c>
      <c r="B20" s="9">
        <v>19755</v>
      </c>
      <c r="C20" s="9">
        <v>14601</v>
      </c>
      <c r="D20" s="9">
        <f t="shared" si="4"/>
        <v>0.7391040242976462</v>
      </c>
      <c r="E20" s="9">
        <v>14626</v>
      </c>
      <c r="F20" s="12">
        <f t="shared" si="5"/>
        <v>74.03695267021007</v>
      </c>
      <c r="G20" s="39">
        <v>11953</v>
      </c>
      <c r="H20" s="9">
        <f t="shared" si="0"/>
        <v>0.8186425587288542</v>
      </c>
      <c r="I20" s="9">
        <f t="shared" si="1"/>
        <v>0.8172432654177492</v>
      </c>
      <c r="J20" s="9">
        <v>12912</v>
      </c>
      <c r="K20" s="9">
        <f t="shared" si="2"/>
        <v>1.0802309043754705</v>
      </c>
      <c r="L20" s="37">
        <v>13135</v>
      </c>
      <c r="M20" s="9">
        <f t="shared" si="3"/>
        <v>1.0172707558859975</v>
      </c>
    </row>
    <row r="21" spans="1:13" ht="17.25" customHeight="1">
      <c r="A21" s="15" t="s">
        <v>16</v>
      </c>
      <c r="B21" s="42">
        <f>B24+B27+B36+B44</f>
        <v>1208412</v>
      </c>
      <c r="C21" s="42">
        <f>C24+C27+C36+C44</f>
        <v>1334164.2</v>
      </c>
      <c r="D21" s="9">
        <f t="shared" si="4"/>
        <v>1.1040640112809208</v>
      </c>
      <c r="E21" s="42">
        <f>E24+E27+E36+E44</f>
        <v>1334164.1</v>
      </c>
      <c r="F21" s="12">
        <f t="shared" si="5"/>
        <v>110.40639285276876</v>
      </c>
      <c r="G21" s="46">
        <f>G24+G27+G36+G44</f>
        <v>1032614.2999999999</v>
      </c>
      <c r="H21" s="9">
        <f t="shared" si="0"/>
        <v>0.7739784203473605</v>
      </c>
      <c r="I21" s="9">
        <f t="shared" si="1"/>
        <v>0.773978478359596</v>
      </c>
      <c r="J21" s="9">
        <f>J24+J27+J36+J44</f>
        <v>1069770.9000000001</v>
      </c>
      <c r="K21" s="9">
        <f t="shared" si="2"/>
        <v>1.0359830383910045</v>
      </c>
      <c r="L21" s="37">
        <f>L24+L27+L36+L44</f>
        <v>1068809.9</v>
      </c>
      <c r="M21" s="9">
        <f t="shared" si="3"/>
        <v>0.9991016768169706</v>
      </c>
    </row>
    <row r="22" spans="1:13" ht="27.75" customHeight="1" hidden="1">
      <c r="A22" s="15" t="s">
        <v>40</v>
      </c>
      <c r="B22" s="9"/>
      <c r="C22" s="9"/>
      <c r="D22" s="9" t="e">
        <f t="shared" si="4"/>
        <v>#DIV/0!</v>
      </c>
      <c r="E22" s="9"/>
      <c r="F22" s="12" t="e">
        <f t="shared" si="5"/>
        <v>#DIV/0!</v>
      </c>
      <c r="G22" s="39"/>
      <c r="H22" s="9" t="e">
        <f t="shared" si="0"/>
        <v>#DIV/0!</v>
      </c>
      <c r="I22" s="9" t="e">
        <f t="shared" si="1"/>
        <v>#DIV/0!</v>
      </c>
      <c r="J22" s="9"/>
      <c r="K22" s="9" t="e">
        <f t="shared" si="2"/>
        <v>#DIV/0!</v>
      </c>
      <c r="L22" s="37"/>
      <c r="M22" s="9" t="e">
        <f t="shared" si="3"/>
        <v>#DIV/0!</v>
      </c>
    </row>
    <row r="23" spans="1:13" ht="24.75" customHeight="1">
      <c r="A23" s="15" t="s">
        <v>41</v>
      </c>
      <c r="B23" s="4"/>
      <c r="C23" s="4"/>
      <c r="D23" s="4" t="e">
        <f t="shared" si="4"/>
        <v>#DIV/0!</v>
      </c>
      <c r="E23" s="4"/>
      <c r="F23" s="12" t="e">
        <f t="shared" si="5"/>
        <v>#DIV/0!</v>
      </c>
      <c r="G23" s="47"/>
      <c r="H23" s="4" t="e">
        <f t="shared" si="0"/>
        <v>#DIV/0!</v>
      </c>
      <c r="I23" s="4" t="e">
        <f t="shared" si="1"/>
        <v>#DIV/0!</v>
      </c>
      <c r="J23" s="41"/>
      <c r="K23" s="4" t="e">
        <f t="shared" si="2"/>
        <v>#DIV/0!</v>
      </c>
      <c r="L23" s="38"/>
      <c r="M23" s="4" t="e">
        <f t="shared" si="3"/>
        <v>#DIV/0!</v>
      </c>
    </row>
    <row r="24" spans="1:13" ht="17.25" customHeight="1">
      <c r="A24" s="15" t="s">
        <v>17</v>
      </c>
      <c r="B24" s="4">
        <v>237044</v>
      </c>
      <c r="C24" s="4">
        <v>273109.1</v>
      </c>
      <c r="D24" s="4">
        <f t="shared" si="4"/>
        <v>1.1521451713605912</v>
      </c>
      <c r="E24" s="4">
        <v>273109</v>
      </c>
      <c r="F24" s="12">
        <f t="shared" si="5"/>
        <v>115.21447494979836</v>
      </c>
      <c r="G24" s="48">
        <v>243014.8</v>
      </c>
      <c r="H24" s="4">
        <f t="shared" si="0"/>
        <v>0.8898085050992443</v>
      </c>
      <c r="I24" s="4">
        <f t="shared" si="1"/>
        <v>0.8898088309063413</v>
      </c>
      <c r="J24" s="41">
        <v>244014.8</v>
      </c>
      <c r="K24" s="4">
        <f t="shared" si="2"/>
        <v>1.0041149757134133</v>
      </c>
      <c r="L24" s="4">
        <v>231814.1</v>
      </c>
      <c r="M24" s="4">
        <f t="shared" si="3"/>
        <v>0.9500001639244834</v>
      </c>
    </row>
    <row r="25" spans="1:13" ht="15.75" customHeight="1">
      <c r="A25" s="16" t="s">
        <v>18</v>
      </c>
      <c r="B25" s="9">
        <v>226381.7</v>
      </c>
      <c r="C25" s="9">
        <v>273109.1</v>
      </c>
      <c r="D25" s="9">
        <f t="shared" si="4"/>
        <v>1.2064097937244926</v>
      </c>
      <c r="E25" s="9">
        <v>273109.1</v>
      </c>
      <c r="F25" s="12">
        <f t="shared" si="5"/>
        <v>120.64097937244927</v>
      </c>
      <c r="G25" s="39">
        <v>243014.8</v>
      </c>
      <c r="H25" s="9">
        <f t="shared" si="0"/>
        <v>0.8898085050992443</v>
      </c>
      <c r="I25" s="9">
        <f t="shared" si="1"/>
        <v>0.8898085050992443</v>
      </c>
      <c r="J25" s="9">
        <v>244014.8</v>
      </c>
      <c r="K25" s="9">
        <f t="shared" si="2"/>
        <v>1.0041149757134133</v>
      </c>
      <c r="L25" s="9">
        <v>231814.1</v>
      </c>
      <c r="M25" s="9">
        <f t="shared" si="3"/>
        <v>0.9500001639244834</v>
      </c>
    </row>
    <row r="26" spans="1:13" ht="29.25" customHeight="1">
      <c r="A26" s="16" t="s">
        <v>82</v>
      </c>
      <c r="B26" s="9">
        <v>10662.3</v>
      </c>
      <c r="C26" s="9"/>
      <c r="D26" s="9">
        <f t="shared" si="4"/>
        <v>0</v>
      </c>
      <c r="E26" s="9"/>
      <c r="F26" s="12">
        <f t="shared" si="5"/>
        <v>0</v>
      </c>
      <c r="G26" s="39"/>
      <c r="H26" s="9" t="e">
        <f t="shared" si="0"/>
        <v>#DIV/0!</v>
      </c>
      <c r="I26" s="9" t="e">
        <f t="shared" si="1"/>
        <v>#DIV/0!</v>
      </c>
      <c r="J26" s="9"/>
      <c r="K26" s="9" t="e">
        <f t="shared" si="2"/>
        <v>#DIV/0!</v>
      </c>
      <c r="L26" s="9"/>
      <c r="M26" s="9" t="e">
        <f t="shared" si="3"/>
        <v>#DIV/0!</v>
      </c>
    </row>
    <row r="27" spans="1:13" ht="24.75" customHeight="1">
      <c r="A27" s="17" t="s">
        <v>42</v>
      </c>
      <c r="B27" s="9">
        <v>271182</v>
      </c>
      <c r="C27" s="9">
        <v>279001.9</v>
      </c>
      <c r="D27" s="9">
        <f t="shared" si="4"/>
        <v>1.0288363534452878</v>
      </c>
      <c r="E27" s="9">
        <v>279001.9</v>
      </c>
      <c r="F27" s="12">
        <f t="shared" si="5"/>
        <v>102.88363534452878</v>
      </c>
      <c r="G27" s="39">
        <v>19004.4</v>
      </c>
      <c r="H27" s="9">
        <f t="shared" si="0"/>
        <v>0.06811566516213689</v>
      </c>
      <c r="I27" s="9">
        <f t="shared" si="1"/>
        <v>0.06811566516213689</v>
      </c>
      <c r="J27" s="9">
        <v>24495.1</v>
      </c>
      <c r="K27" s="9">
        <f t="shared" si="2"/>
        <v>1.2889173033613266</v>
      </c>
      <c r="L27" s="9">
        <v>19686.8</v>
      </c>
      <c r="M27" s="9">
        <f t="shared" si="3"/>
        <v>0.8037035978624296</v>
      </c>
    </row>
    <row r="28" spans="1:13" s="7" customFormat="1" ht="17.25" customHeight="1">
      <c r="A28" s="18" t="s">
        <v>43</v>
      </c>
      <c r="B28" s="10"/>
      <c r="C28" s="10"/>
      <c r="D28" s="10" t="e">
        <f t="shared" si="4"/>
        <v>#DIV/0!</v>
      </c>
      <c r="E28" s="10"/>
      <c r="F28" s="12" t="e">
        <f t="shared" si="5"/>
        <v>#DIV/0!</v>
      </c>
      <c r="G28" s="49"/>
      <c r="H28" s="10" t="e">
        <f t="shared" si="0"/>
        <v>#DIV/0!</v>
      </c>
      <c r="I28" s="10" t="e">
        <f t="shared" si="1"/>
        <v>#DIV/0!</v>
      </c>
      <c r="J28" s="10"/>
      <c r="K28" s="10" t="e">
        <f t="shared" si="2"/>
        <v>#DIV/0!</v>
      </c>
      <c r="L28" s="10"/>
      <c r="M28" s="10" t="e">
        <f t="shared" si="3"/>
        <v>#DIV/0!</v>
      </c>
    </row>
    <row r="29" spans="1:13" ht="46.5" customHeight="1" hidden="1">
      <c r="A29" s="19"/>
      <c r="B29" s="9"/>
      <c r="C29" s="9"/>
      <c r="D29" s="9" t="e">
        <f t="shared" si="4"/>
        <v>#DIV/0!</v>
      </c>
      <c r="E29" s="9"/>
      <c r="F29" s="12" t="e">
        <f t="shared" si="5"/>
        <v>#DIV/0!</v>
      </c>
      <c r="G29" s="39"/>
      <c r="H29" s="9" t="e">
        <f t="shared" si="0"/>
        <v>#DIV/0!</v>
      </c>
      <c r="I29" s="9" t="e">
        <f t="shared" si="1"/>
        <v>#DIV/0!</v>
      </c>
      <c r="J29" s="9"/>
      <c r="K29" s="9" t="e">
        <f t="shared" si="2"/>
        <v>#DIV/0!</v>
      </c>
      <c r="L29" s="9"/>
      <c r="M29" s="9" t="e">
        <f t="shared" si="3"/>
        <v>#DIV/0!</v>
      </c>
    </row>
    <row r="30" spans="1:13" ht="45" customHeight="1" hidden="1">
      <c r="A30" s="19"/>
      <c r="B30" s="9"/>
      <c r="C30" s="9"/>
      <c r="D30" s="9" t="e">
        <f t="shared" si="4"/>
        <v>#DIV/0!</v>
      </c>
      <c r="E30" s="9"/>
      <c r="F30" s="12" t="e">
        <f t="shared" si="5"/>
        <v>#DIV/0!</v>
      </c>
      <c r="G30" s="39"/>
      <c r="H30" s="9" t="e">
        <f t="shared" si="0"/>
        <v>#DIV/0!</v>
      </c>
      <c r="I30" s="9" t="e">
        <f t="shared" si="1"/>
        <v>#DIV/0!</v>
      </c>
      <c r="J30" s="9"/>
      <c r="K30" s="9" t="e">
        <f t="shared" si="2"/>
        <v>#DIV/0!</v>
      </c>
      <c r="L30" s="9"/>
      <c r="M30" s="9" t="e">
        <f t="shared" si="3"/>
        <v>#DIV/0!</v>
      </c>
    </row>
    <row r="31" spans="1:13" ht="36" customHeight="1" hidden="1">
      <c r="A31" s="19"/>
      <c r="B31" s="9"/>
      <c r="C31" s="9"/>
      <c r="D31" s="9" t="e">
        <f t="shared" si="4"/>
        <v>#DIV/0!</v>
      </c>
      <c r="E31" s="9"/>
      <c r="F31" s="12" t="e">
        <f t="shared" si="5"/>
        <v>#DIV/0!</v>
      </c>
      <c r="G31" s="39"/>
      <c r="H31" s="9" t="e">
        <f t="shared" si="0"/>
        <v>#DIV/0!</v>
      </c>
      <c r="I31" s="9" t="e">
        <f t="shared" si="1"/>
        <v>#DIV/0!</v>
      </c>
      <c r="J31" s="9"/>
      <c r="K31" s="9" t="e">
        <f t="shared" si="2"/>
        <v>#DIV/0!</v>
      </c>
      <c r="L31" s="9"/>
      <c r="M31" s="9" t="e">
        <f t="shared" si="3"/>
        <v>#DIV/0!</v>
      </c>
    </row>
    <row r="32" spans="1:13" ht="42.75" customHeight="1" hidden="1">
      <c r="A32" s="19"/>
      <c r="B32" s="9"/>
      <c r="C32" s="9"/>
      <c r="D32" s="9" t="e">
        <f t="shared" si="4"/>
        <v>#DIV/0!</v>
      </c>
      <c r="E32" s="9"/>
      <c r="F32" s="12" t="e">
        <f t="shared" si="5"/>
        <v>#DIV/0!</v>
      </c>
      <c r="G32" s="39"/>
      <c r="H32" s="9" t="e">
        <f t="shared" si="0"/>
        <v>#DIV/0!</v>
      </c>
      <c r="I32" s="9" t="e">
        <f t="shared" si="1"/>
        <v>#DIV/0!</v>
      </c>
      <c r="J32" s="9"/>
      <c r="K32" s="9" t="e">
        <f t="shared" si="2"/>
        <v>#DIV/0!</v>
      </c>
      <c r="L32" s="9"/>
      <c r="M32" s="9" t="e">
        <f t="shared" si="3"/>
        <v>#DIV/0!</v>
      </c>
    </row>
    <row r="33" spans="1:13" ht="42.75" customHeight="1" hidden="1">
      <c r="A33" s="19"/>
      <c r="B33" s="9"/>
      <c r="C33" s="9"/>
      <c r="D33" s="9" t="e">
        <f t="shared" si="4"/>
        <v>#DIV/0!</v>
      </c>
      <c r="E33" s="9"/>
      <c r="F33" s="12" t="e">
        <f t="shared" si="5"/>
        <v>#DIV/0!</v>
      </c>
      <c r="G33" s="39"/>
      <c r="H33" s="9" t="e">
        <f t="shared" si="0"/>
        <v>#DIV/0!</v>
      </c>
      <c r="I33" s="9" t="e">
        <f t="shared" si="1"/>
        <v>#DIV/0!</v>
      </c>
      <c r="J33" s="9"/>
      <c r="K33" s="9" t="e">
        <f t="shared" si="2"/>
        <v>#DIV/0!</v>
      </c>
      <c r="L33" s="9"/>
      <c r="M33" s="9" t="e">
        <f t="shared" si="3"/>
        <v>#DIV/0!</v>
      </c>
    </row>
    <row r="34" spans="1:13" ht="42" customHeight="1" hidden="1">
      <c r="A34" s="19"/>
      <c r="B34" s="9"/>
      <c r="C34" s="9"/>
      <c r="D34" s="9" t="e">
        <f t="shared" si="4"/>
        <v>#DIV/0!</v>
      </c>
      <c r="E34" s="9"/>
      <c r="F34" s="12" t="e">
        <f t="shared" si="5"/>
        <v>#DIV/0!</v>
      </c>
      <c r="G34" s="39"/>
      <c r="H34" s="9" t="e">
        <f t="shared" si="0"/>
        <v>#DIV/0!</v>
      </c>
      <c r="I34" s="9" t="e">
        <f t="shared" si="1"/>
        <v>#DIV/0!</v>
      </c>
      <c r="J34" s="9"/>
      <c r="K34" s="9" t="e">
        <f t="shared" si="2"/>
        <v>#DIV/0!</v>
      </c>
      <c r="L34" s="9"/>
      <c r="M34" s="9" t="e">
        <f t="shared" si="3"/>
        <v>#DIV/0!</v>
      </c>
    </row>
    <row r="35" spans="1:13" ht="41.25" customHeight="1" hidden="1">
      <c r="A35" s="19"/>
      <c r="B35" s="9"/>
      <c r="C35" s="9"/>
      <c r="D35" s="9" t="e">
        <f t="shared" si="4"/>
        <v>#DIV/0!</v>
      </c>
      <c r="E35" s="9"/>
      <c r="F35" s="12" t="e">
        <f t="shared" si="5"/>
        <v>#DIV/0!</v>
      </c>
      <c r="G35" s="39"/>
      <c r="H35" s="9" t="e">
        <f t="shared" si="0"/>
        <v>#DIV/0!</v>
      </c>
      <c r="I35" s="9" t="e">
        <f t="shared" si="1"/>
        <v>#DIV/0!</v>
      </c>
      <c r="J35" s="9"/>
      <c r="K35" s="9" t="e">
        <f t="shared" si="2"/>
        <v>#DIV/0!</v>
      </c>
      <c r="L35" s="9"/>
      <c r="M35" s="9" t="e">
        <f t="shared" si="3"/>
        <v>#DIV/0!</v>
      </c>
    </row>
    <row r="36" spans="1:13" ht="27" customHeight="1">
      <c r="A36" s="17" t="s">
        <v>19</v>
      </c>
      <c r="B36" s="9">
        <v>633675</v>
      </c>
      <c r="C36" s="9">
        <v>664989.9</v>
      </c>
      <c r="D36" s="9">
        <f t="shared" si="4"/>
        <v>1.0494179192803883</v>
      </c>
      <c r="E36" s="9">
        <v>664989.9</v>
      </c>
      <c r="F36" s="12">
        <f t="shared" si="5"/>
        <v>104.94179192803882</v>
      </c>
      <c r="G36" s="39">
        <v>701835.1</v>
      </c>
      <c r="H36" s="9">
        <f t="shared" si="0"/>
        <v>1.0554071573117125</v>
      </c>
      <c r="I36" s="9">
        <f t="shared" si="1"/>
        <v>1.0554071573117125</v>
      </c>
      <c r="J36" s="9">
        <v>730432.9</v>
      </c>
      <c r="K36" s="9">
        <f t="shared" si="2"/>
        <v>1.0407471783614128</v>
      </c>
      <c r="L36" s="9">
        <v>744463.1</v>
      </c>
      <c r="M36" s="9">
        <f t="shared" si="3"/>
        <v>1.0192080614112535</v>
      </c>
    </row>
    <row r="37" spans="1:13" ht="57" customHeight="1" hidden="1">
      <c r="A37" s="19"/>
      <c r="B37" s="9"/>
      <c r="C37" s="9"/>
      <c r="D37" s="9" t="e">
        <f t="shared" si="4"/>
        <v>#DIV/0!</v>
      </c>
      <c r="E37" s="9"/>
      <c r="F37" s="12" t="e">
        <f t="shared" si="5"/>
        <v>#DIV/0!</v>
      </c>
      <c r="G37" s="39"/>
      <c r="H37" s="9" t="e">
        <f aca="true" t="shared" si="6" ref="H37:H68">G37/C37</f>
        <v>#DIV/0!</v>
      </c>
      <c r="I37" s="9" t="e">
        <f aca="true" t="shared" si="7" ref="I37:I73">G37/E37</f>
        <v>#DIV/0!</v>
      </c>
      <c r="J37" s="9"/>
      <c r="K37" s="9" t="e">
        <f aca="true" t="shared" si="8" ref="K37:K68">J37/G37</f>
        <v>#DIV/0!</v>
      </c>
      <c r="L37" s="9"/>
      <c r="M37" s="9" t="e">
        <f aca="true" t="shared" si="9" ref="M37:M68">L37/J37</f>
        <v>#DIV/0!</v>
      </c>
    </row>
    <row r="38" spans="1:13" ht="60.75" customHeight="1" hidden="1">
      <c r="A38" s="19"/>
      <c r="B38" s="9"/>
      <c r="C38" s="9"/>
      <c r="D38" s="9" t="e">
        <f t="shared" si="4"/>
        <v>#DIV/0!</v>
      </c>
      <c r="E38" s="9"/>
      <c r="F38" s="12" t="e">
        <f t="shared" si="5"/>
        <v>#DIV/0!</v>
      </c>
      <c r="G38" s="39"/>
      <c r="H38" s="9" t="e">
        <f t="shared" si="6"/>
        <v>#DIV/0!</v>
      </c>
      <c r="I38" s="9" t="e">
        <f t="shared" si="7"/>
        <v>#DIV/0!</v>
      </c>
      <c r="J38" s="9"/>
      <c r="K38" s="9" t="e">
        <f t="shared" si="8"/>
        <v>#DIV/0!</v>
      </c>
      <c r="L38" s="9"/>
      <c r="M38" s="9" t="e">
        <f t="shared" si="9"/>
        <v>#DIV/0!</v>
      </c>
    </row>
    <row r="39" spans="1:13" ht="63" customHeight="1" hidden="1">
      <c r="A39" s="19"/>
      <c r="B39" s="9"/>
      <c r="C39" s="9"/>
      <c r="D39" s="9" t="e">
        <f t="shared" si="4"/>
        <v>#DIV/0!</v>
      </c>
      <c r="E39" s="9"/>
      <c r="F39" s="12" t="e">
        <f t="shared" si="5"/>
        <v>#DIV/0!</v>
      </c>
      <c r="G39" s="39"/>
      <c r="H39" s="9" t="e">
        <f t="shared" si="6"/>
        <v>#DIV/0!</v>
      </c>
      <c r="I39" s="9" t="e">
        <f t="shared" si="7"/>
        <v>#DIV/0!</v>
      </c>
      <c r="J39" s="9"/>
      <c r="K39" s="9" t="e">
        <f t="shared" si="8"/>
        <v>#DIV/0!</v>
      </c>
      <c r="L39" s="9"/>
      <c r="M39" s="9" t="e">
        <f t="shared" si="9"/>
        <v>#DIV/0!</v>
      </c>
    </row>
    <row r="40" spans="1:13" ht="24" customHeight="1" hidden="1">
      <c r="A40" s="15"/>
      <c r="B40" s="9"/>
      <c r="C40" s="9"/>
      <c r="D40" s="9" t="e">
        <f t="shared" si="4"/>
        <v>#DIV/0!</v>
      </c>
      <c r="E40" s="9"/>
      <c r="F40" s="12" t="e">
        <f t="shared" si="5"/>
        <v>#DIV/0!</v>
      </c>
      <c r="G40" s="39"/>
      <c r="H40" s="9" t="e">
        <f t="shared" si="6"/>
        <v>#DIV/0!</v>
      </c>
      <c r="I40" s="9" t="e">
        <f t="shared" si="7"/>
        <v>#DIV/0!</v>
      </c>
      <c r="J40" s="9"/>
      <c r="K40" s="9" t="e">
        <f t="shared" si="8"/>
        <v>#DIV/0!</v>
      </c>
      <c r="L40" s="9"/>
      <c r="M40" s="9" t="e">
        <f t="shared" si="9"/>
        <v>#DIV/0!</v>
      </c>
    </row>
    <row r="41" spans="1:13" ht="3.75" customHeight="1" hidden="1">
      <c r="A41" s="15"/>
      <c r="B41" s="9"/>
      <c r="C41" s="9"/>
      <c r="D41" s="9" t="e">
        <f t="shared" si="4"/>
        <v>#DIV/0!</v>
      </c>
      <c r="E41" s="9"/>
      <c r="F41" s="12" t="e">
        <f t="shared" si="5"/>
        <v>#DIV/0!</v>
      </c>
      <c r="G41" s="39"/>
      <c r="H41" s="9" t="e">
        <f t="shared" si="6"/>
        <v>#DIV/0!</v>
      </c>
      <c r="I41" s="9" t="e">
        <f t="shared" si="7"/>
        <v>#DIV/0!</v>
      </c>
      <c r="J41" s="9"/>
      <c r="K41" s="9" t="e">
        <f t="shared" si="8"/>
        <v>#DIV/0!</v>
      </c>
      <c r="L41" s="9"/>
      <c r="M41" s="9" t="e">
        <f t="shared" si="9"/>
        <v>#DIV/0!</v>
      </c>
    </row>
    <row r="42" spans="1:13" ht="80.25" customHeight="1" hidden="1">
      <c r="A42" s="15"/>
      <c r="B42" s="9"/>
      <c r="C42" s="9"/>
      <c r="D42" s="9" t="e">
        <f t="shared" si="4"/>
        <v>#DIV/0!</v>
      </c>
      <c r="E42" s="9"/>
      <c r="F42" s="12" t="e">
        <f t="shared" si="5"/>
        <v>#DIV/0!</v>
      </c>
      <c r="G42" s="39"/>
      <c r="H42" s="9" t="e">
        <f t="shared" si="6"/>
        <v>#DIV/0!</v>
      </c>
      <c r="I42" s="9" t="e">
        <f t="shared" si="7"/>
        <v>#DIV/0!</v>
      </c>
      <c r="J42" s="9"/>
      <c r="K42" s="9" t="e">
        <f t="shared" si="8"/>
        <v>#DIV/0!</v>
      </c>
      <c r="L42" s="9"/>
      <c r="M42" s="9" t="e">
        <f t="shared" si="9"/>
        <v>#DIV/0!</v>
      </c>
    </row>
    <row r="43" spans="1:13" ht="50.25" customHeight="1" hidden="1">
      <c r="A43" s="15"/>
      <c r="B43" s="9"/>
      <c r="C43" s="9"/>
      <c r="D43" s="9" t="e">
        <f t="shared" si="4"/>
        <v>#DIV/0!</v>
      </c>
      <c r="E43" s="9"/>
      <c r="F43" s="12" t="e">
        <f t="shared" si="5"/>
        <v>#DIV/0!</v>
      </c>
      <c r="G43" s="39"/>
      <c r="H43" s="9" t="e">
        <f t="shared" si="6"/>
        <v>#DIV/0!</v>
      </c>
      <c r="I43" s="9" t="e">
        <f t="shared" si="7"/>
        <v>#DIV/0!</v>
      </c>
      <c r="J43" s="9"/>
      <c r="K43" s="9" t="e">
        <f t="shared" si="8"/>
        <v>#DIV/0!</v>
      </c>
      <c r="L43" s="9"/>
      <c r="M43" s="9" t="e">
        <f t="shared" si="9"/>
        <v>#DIV/0!</v>
      </c>
    </row>
    <row r="44" spans="1:13" ht="30" customHeight="1" thickBot="1">
      <c r="A44" s="20" t="s">
        <v>20</v>
      </c>
      <c r="B44" s="11">
        <v>66511</v>
      </c>
      <c r="C44" s="11">
        <v>117063.3</v>
      </c>
      <c r="D44" s="11">
        <f t="shared" si="4"/>
        <v>1.7600592383214806</v>
      </c>
      <c r="E44" s="11">
        <v>117063.3</v>
      </c>
      <c r="F44" s="12">
        <f t="shared" si="5"/>
        <v>176.00592383214806</v>
      </c>
      <c r="G44" s="50">
        <v>68760</v>
      </c>
      <c r="H44" s="11">
        <f t="shared" si="6"/>
        <v>0.5873745230144717</v>
      </c>
      <c r="I44" s="11">
        <f t="shared" si="7"/>
        <v>0.5873745230144717</v>
      </c>
      <c r="J44" s="11">
        <v>70828.1</v>
      </c>
      <c r="K44" s="11">
        <f t="shared" si="8"/>
        <v>1.0300770796974987</v>
      </c>
      <c r="L44" s="11">
        <v>72845.9</v>
      </c>
      <c r="M44" s="11">
        <f t="shared" si="9"/>
        <v>1.0284886930469685</v>
      </c>
    </row>
    <row r="45" spans="1:13" ht="25.5" customHeight="1" thickBot="1">
      <c r="A45" s="63" t="s">
        <v>22</v>
      </c>
      <c r="B45" s="61"/>
      <c r="C45" s="61"/>
      <c r="D45" s="61" t="e">
        <f t="shared" si="4"/>
        <v>#DIV/0!</v>
      </c>
      <c r="E45" s="61"/>
      <c r="F45" s="64" t="e">
        <f t="shared" si="5"/>
        <v>#DIV/0!</v>
      </c>
      <c r="G45" s="62"/>
      <c r="H45" s="61" t="e">
        <f t="shared" si="6"/>
        <v>#DIV/0!</v>
      </c>
      <c r="I45" s="61" t="e">
        <f t="shared" si="7"/>
        <v>#DIV/0!</v>
      </c>
      <c r="J45" s="61"/>
      <c r="K45" s="61" t="e">
        <f t="shared" si="8"/>
        <v>#DIV/0!</v>
      </c>
      <c r="L45" s="61"/>
      <c r="M45" s="61" t="e">
        <f t="shared" si="9"/>
        <v>#DIV/0!</v>
      </c>
    </row>
    <row r="46" spans="1:13" ht="15.75" customHeight="1">
      <c r="A46" s="21" t="s">
        <v>23</v>
      </c>
      <c r="B46" s="8">
        <f>B47+B50+B51+B52</f>
        <v>964471</v>
      </c>
      <c r="C46" s="8">
        <f>C47+C50+C51+C52</f>
        <v>1012697</v>
      </c>
      <c r="D46" s="8">
        <f t="shared" si="4"/>
        <v>1.0500025402526358</v>
      </c>
      <c r="E46" s="8">
        <f>E47+E50+E51+E52</f>
        <v>1000441</v>
      </c>
      <c r="F46" s="12">
        <f t="shared" si="5"/>
        <v>103.7295056046268</v>
      </c>
      <c r="G46" s="51">
        <f>G47+G50+G51+G52</f>
        <v>1057293</v>
      </c>
      <c r="H46" s="8">
        <f t="shared" si="6"/>
        <v>1.044036863938572</v>
      </c>
      <c r="I46" s="8">
        <f t="shared" si="7"/>
        <v>1.05682693931976</v>
      </c>
      <c r="J46" s="8">
        <f>J47+J50+J51+J52</f>
        <v>1100677</v>
      </c>
      <c r="K46" s="8">
        <f t="shared" si="8"/>
        <v>1.0410330911109786</v>
      </c>
      <c r="L46" s="8">
        <f>L47+L50+L51+L52</f>
        <v>1128427</v>
      </c>
      <c r="M46" s="8">
        <f t="shared" si="9"/>
        <v>1.0252117560374205</v>
      </c>
    </row>
    <row r="47" spans="1:13" ht="90.75" customHeight="1">
      <c r="A47" s="15" t="s">
        <v>44</v>
      </c>
      <c r="B47" s="10">
        <v>782437</v>
      </c>
      <c r="C47" s="10">
        <v>867060</v>
      </c>
      <c r="D47" s="10">
        <f t="shared" si="4"/>
        <v>1.1081531164809435</v>
      </c>
      <c r="E47" s="10">
        <v>867060</v>
      </c>
      <c r="F47" s="57">
        <f t="shared" si="5"/>
        <v>110.81531164809435</v>
      </c>
      <c r="G47" s="49">
        <v>902887</v>
      </c>
      <c r="H47" s="10">
        <f t="shared" si="6"/>
        <v>1.041320093188476</v>
      </c>
      <c r="I47" s="10">
        <f t="shared" si="7"/>
        <v>1.041320093188476</v>
      </c>
      <c r="J47" s="10">
        <v>940436</v>
      </c>
      <c r="K47" s="10">
        <f t="shared" si="8"/>
        <v>1.0415877069888038</v>
      </c>
      <c r="L47" s="10">
        <v>967193</v>
      </c>
      <c r="M47" s="10">
        <f t="shared" si="9"/>
        <v>1.0284516968725144</v>
      </c>
    </row>
    <row r="48" spans="1:13" ht="57" customHeight="1">
      <c r="A48" s="15" t="s">
        <v>45</v>
      </c>
      <c r="B48" s="10">
        <v>74340</v>
      </c>
      <c r="C48" s="10">
        <v>81540</v>
      </c>
      <c r="D48" s="10">
        <f t="shared" si="4"/>
        <v>1.0968523002421307</v>
      </c>
      <c r="E48" s="10">
        <v>81540</v>
      </c>
      <c r="F48" s="57">
        <f t="shared" si="5"/>
        <v>109.68523002421307</v>
      </c>
      <c r="G48" s="49">
        <v>79630</v>
      </c>
      <c r="H48" s="10">
        <f t="shared" si="6"/>
        <v>0.9765759136620064</v>
      </c>
      <c r="I48" s="10">
        <f t="shared" si="7"/>
        <v>0.9765759136620064</v>
      </c>
      <c r="J48" s="10">
        <v>83616</v>
      </c>
      <c r="K48" s="10">
        <f t="shared" si="8"/>
        <v>1.0500565113650635</v>
      </c>
      <c r="L48" s="10">
        <v>86957</v>
      </c>
      <c r="M48" s="10">
        <f t="shared" si="9"/>
        <v>1.0399564676616915</v>
      </c>
    </row>
    <row r="49" spans="1:13" ht="19.5" customHeight="1">
      <c r="A49" s="15" t="s">
        <v>46</v>
      </c>
      <c r="B49" s="10">
        <v>486350</v>
      </c>
      <c r="C49" s="10">
        <v>550483</v>
      </c>
      <c r="D49" s="10">
        <f t="shared" si="4"/>
        <v>1.1318659401665467</v>
      </c>
      <c r="E49" s="10">
        <v>550483</v>
      </c>
      <c r="F49" s="57">
        <f t="shared" si="5"/>
        <v>113.18659401665468</v>
      </c>
      <c r="G49" s="49">
        <v>565650</v>
      </c>
      <c r="H49" s="10">
        <f t="shared" si="6"/>
        <v>1.0275521678235295</v>
      </c>
      <c r="I49" s="10">
        <f t="shared" si="7"/>
        <v>1.0275521678235295</v>
      </c>
      <c r="J49" s="10">
        <v>588660</v>
      </c>
      <c r="K49" s="10">
        <f t="shared" si="8"/>
        <v>1.0406788650225405</v>
      </c>
      <c r="L49" s="10">
        <v>610837</v>
      </c>
      <c r="M49" s="10">
        <f t="shared" si="9"/>
        <v>1.0376736995888969</v>
      </c>
    </row>
    <row r="50" spans="1:13" ht="17.25" customHeight="1">
      <c r="A50" s="15" t="s">
        <v>47</v>
      </c>
      <c r="B50" s="10"/>
      <c r="C50" s="10"/>
      <c r="D50" s="10" t="e">
        <f t="shared" si="4"/>
        <v>#DIV/0!</v>
      </c>
      <c r="E50" s="10"/>
      <c r="F50" s="57" t="e">
        <f t="shared" si="5"/>
        <v>#DIV/0!</v>
      </c>
      <c r="G50" s="49"/>
      <c r="H50" s="10" t="e">
        <f t="shared" si="6"/>
        <v>#DIV/0!</v>
      </c>
      <c r="I50" s="10" t="e">
        <f t="shared" si="7"/>
        <v>#DIV/0!</v>
      </c>
      <c r="J50" s="10"/>
      <c r="K50" s="10" t="e">
        <f t="shared" si="8"/>
        <v>#DIV/0!</v>
      </c>
      <c r="L50" s="10"/>
      <c r="M50" s="10" t="e">
        <f t="shared" si="9"/>
        <v>#DIV/0!</v>
      </c>
    </row>
    <row r="51" spans="1:13" ht="72" customHeight="1">
      <c r="A51" s="15" t="s">
        <v>48</v>
      </c>
      <c r="B51" s="10">
        <v>182034</v>
      </c>
      <c r="C51" s="10">
        <v>145637</v>
      </c>
      <c r="D51" s="10">
        <f t="shared" si="4"/>
        <v>0.8000538360965533</v>
      </c>
      <c r="E51" s="10">
        <v>133381</v>
      </c>
      <c r="F51" s="57">
        <f t="shared" si="5"/>
        <v>73.27257545293736</v>
      </c>
      <c r="G51" s="49">
        <v>154406</v>
      </c>
      <c r="H51" s="10">
        <f t="shared" si="6"/>
        <v>1.0602113473911163</v>
      </c>
      <c r="I51" s="10">
        <f t="shared" si="7"/>
        <v>1.1576311468649958</v>
      </c>
      <c r="J51" s="10">
        <v>160241</v>
      </c>
      <c r="K51" s="10">
        <f t="shared" si="8"/>
        <v>1.0377899822545755</v>
      </c>
      <c r="L51" s="10">
        <v>161234</v>
      </c>
      <c r="M51" s="10">
        <f t="shared" si="9"/>
        <v>1.0061969158954325</v>
      </c>
    </row>
    <row r="52" spans="1:13" ht="26.25" customHeight="1">
      <c r="A52" s="15" t="s">
        <v>24</v>
      </c>
      <c r="B52" s="10"/>
      <c r="C52" s="10"/>
      <c r="D52" s="10" t="e">
        <f t="shared" si="4"/>
        <v>#DIV/0!</v>
      </c>
      <c r="E52" s="10"/>
      <c r="F52" s="57" t="e">
        <f t="shared" si="5"/>
        <v>#DIV/0!</v>
      </c>
      <c r="G52" s="49"/>
      <c r="H52" s="10" t="e">
        <f t="shared" si="6"/>
        <v>#DIV/0!</v>
      </c>
      <c r="I52" s="10" t="e">
        <f t="shared" si="7"/>
        <v>#DIV/0!</v>
      </c>
      <c r="J52" s="10"/>
      <c r="K52" s="10" t="e">
        <f t="shared" si="8"/>
        <v>#DIV/0!</v>
      </c>
      <c r="L52" s="10"/>
      <c r="M52" s="10" t="e">
        <f t="shared" si="9"/>
        <v>#DIV/0!</v>
      </c>
    </row>
    <row r="53" spans="1:13" ht="13.5">
      <c r="A53" s="22" t="s">
        <v>25</v>
      </c>
      <c r="B53" s="55">
        <f aca="true" t="shared" si="10" ref="B53:G53">B54+B55+B59</f>
        <v>410038</v>
      </c>
      <c r="C53" s="55">
        <f t="shared" si="10"/>
        <v>596088</v>
      </c>
      <c r="D53" s="10">
        <f t="shared" si="4"/>
        <v>1.4537384339988002</v>
      </c>
      <c r="E53" s="65">
        <f t="shared" si="10"/>
        <v>592382</v>
      </c>
      <c r="F53" s="57">
        <f t="shared" si="5"/>
        <v>144.47002472941531</v>
      </c>
      <c r="G53" s="49">
        <f t="shared" si="10"/>
        <v>291624.3</v>
      </c>
      <c r="H53" s="10">
        <f t="shared" si="6"/>
        <v>0.4892302814349559</v>
      </c>
      <c r="I53" s="10">
        <f t="shared" si="7"/>
        <v>0.49229095414783025</v>
      </c>
      <c r="J53" s="10">
        <f>J54+J55+J59</f>
        <v>287417.8</v>
      </c>
      <c r="K53" s="10">
        <f t="shared" si="8"/>
        <v>0.9855756190413487</v>
      </c>
      <c r="L53" s="10">
        <f>L54+L55+L59</f>
        <v>268907.2</v>
      </c>
      <c r="M53" s="10">
        <f t="shared" si="9"/>
        <v>0.935596890658825</v>
      </c>
    </row>
    <row r="54" spans="1:13" ht="24.75" customHeight="1">
      <c r="A54" s="16" t="s">
        <v>76</v>
      </c>
      <c r="B54" s="10"/>
      <c r="C54" s="10"/>
      <c r="D54" s="10" t="e">
        <f t="shared" si="4"/>
        <v>#DIV/0!</v>
      </c>
      <c r="E54" s="10"/>
      <c r="F54" s="57" t="e">
        <f t="shared" si="5"/>
        <v>#DIV/0!</v>
      </c>
      <c r="G54" s="49"/>
      <c r="H54" s="10" t="e">
        <f t="shared" si="6"/>
        <v>#DIV/0!</v>
      </c>
      <c r="I54" s="10" t="e">
        <f t="shared" si="7"/>
        <v>#DIV/0!</v>
      </c>
      <c r="J54" s="10"/>
      <c r="K54" s="10" t="e">
        <f t="shared" si="8"/>
        <v>#DIV/0!</v>
      </c>
      <c r="L54" s="10"/>
      <c r="M54" s="10" t="e">
        <f t="shared" si="9"/>
        <v>#DIV/0!</v>
      </c>
    </row>
    <row r="55" spans="1:13" ht="21" customHeight="1">
      <c r="A55" s="16" t="s">
        <v>26</v>
      </c>
      <c r="B55" s="56">
        <f>SUM(B56:B58)</f>
        <v>192982</v>
      </c>
      <c r="C55" s="56">
        <f>SUM(C56:C58)</f>
        <v>392410</v>
      </c>
      <c r="D55" s="56">
        <f t="shared" si="4"/>
        <v>2.0334020789503686</v>
      </c>
      <c r="E55" s="56">
        <f>SUM(E56:E58)</f>
        <v>388704</v>
      </c>
      <c r="F55" s="57">
        <f t="shared" si="5"/>
        <v>201.41982153776001</v>
      </c>
      <c r="G55" s="66">
        <f>SUM(G56:G58)</f>
        <v>122561.3</v>
      </c>
      <c r="H55" s="56">
        <f t="shared" si="6"/>
        <v>0.31232970617466427</v>
      </c>
      <c r="I55" s="56">
        <f t="shared" si="7"/>
        <v>0.31530753478225076</v>
      </c>
      <c r="J55" s="56">
        <f>SUM(J56:J58)</f>
        <v>102868.8</v>
      </c>
      <c r="K55" s="56">
        <f t="shared" si="8"/>
        <v>0.8393253008902484</v>
      </c>
      <c r="L55" s="56">
        <f>SUM(L56:L58)</f>
        <v>89684.2</v>
      </c>
      <c r="M55" s="56">
        <f t="shared" si="9"/>
        <v>0.8718309147185541</v>
      </c>
    </row>
    <row r="56" spans="1:13" ht="17.25" customHeight="1">
      <c r="A56" s="15" t="s">
        <v>49</v>
      </c>
      <c r="B56" s="10">
        <v>11828</v>
      </c>
      <c r="C56" s="10">
        <v>12158</v>
      </c>
      <c r="D56" s="10">
        <f t="shared" si="4"/>
        <v>1.0278998985458234</v>
      </c>
      <c r="E56" s="10">
        <v>12158</v>
      </c>
      <c r="F56" s="57">
        <f t="shared" si="5"/>
        <v>102.78998985458234</v>
      </c>
      <c r="G56" s="49">
        <v>11330</v>
      </c>
      <c r="H56" s="10">
        <f t="shared" si="6"/>
        <v>0.931896693535121</v>
      </c>
      <c r="I56" s="10">
        <f t="shared" si="7"/>
        <v>0.931896693535121</v>
      </c>
      <c r="J56" s="10">
        <v>12918</v>
      </c>
      <c r="K56" s="10">
        <f t="shared" si="8"/>
        <v>1.1401588702559575</v>
      </c>
      <c r="L56" s="10">
        <v>12918</v>
      </c>
      <c r="M56" s="10">
        <f t="shared" si="9"/>
        <v>1</v>
      </c>
    </row>
    <row r="57" spans="1:13" ht="53.25" customHeight="1">
      <c r="A57" s="15" t="s">
        <v>50</v>
      </c>
      <c r="B57" s="10">
        <v>181154</v>
      </c>
      <c r="C57" s="10">
        <v>380252</v>
      </c>
      <c r="D57" s="10">
        <f t="shared" si="4"/>
        <v>2.0990538436910033</v>
      </c>
      <c r="E57" s="10">
        <v>376546</v>
      </c>
      <c r="F57" s="57">
        <f t="shared" si="5"/>
        <v>207.8596111595659</v>
      </c>
      <c r="G57" s="49">
        <v>111231.3</v>
      </c>
      <c r="H57" s="10">
        <f t="shared" si="6"/>
        <v>0.29251996044728235</v>
      </c>
      <c r="I57" s="10">
        <f t="shared" si="7"/>
        <v>0.2953989685191185</v>
      </c>
      <c r="J57" s="10">
        <v>89950.8</v>
      </c>
      <c r="K57" s="10">
        <f t="shared" si="8"/>
        <v>0.8086824481957866</v>
      </c>
      <c r="L57" s="10">
        <v>76766.2</v>
      </c>
      <c r="M57" s="10">
        <f t="shared" si="9"/>
        <v>0.8534243164040786</v>
      </c>
    </row>
    <row r="58" spans="1:13" ht="33" customHeight="1">
      <c r="A58" s="15" t="s">
        <v>51</v>
      </c>
      <c r="B58" s="10"/>
      <c r="C58" s="10"/>
      <c r="D58" s="10" t="e">
        <f t="shared" si="4"/>
        <v>#DIV/0!</v>
      </c>
      <c r="E58" s="10"/>
      <c r="F58" s="57" t="e">
        <f t="shared" si="5"/>
        <v>#DIV/0!</v>
      </c>
      <c r="G58" s="49"/>
      <c r="H58" s="10" t="e">
        <f t="shared" si="6"/>
        <v>#DIV/0!</v>
      </c>
      <c r="I58" s="10" t="e">
        <f t="shared" si="7"/>
        <v>#DIV/0!</v>
      </c>
      <c r="J58" s="10"/>
      <c r="K58" s="10" t="e">
        <f t="shared" si="8"/>
        <v>#DIV/0!</v>
      </c>
      <c r="L58" s="10"/>
      <c r="M58" s="10" t="e">
        <f t="shared" si="9"/>
        <v>#DIV/0!</v>
      </c>
    </row>
    <row r="59" spans="1:13" ht="26.25" customHeight="1">
      <c r="A59" s="16" t="s">
        <v>27</v>
      </c>
      <c r="B59" s="56">
        <f>B60+B61+B62+B63+B64</f>
        <v>217056</v>
      </c>
      <c r="C59" s="56">
        <f>C60+C61+C62+C63+C64</f>
        <v>203678</v>
      </c>
      <c r="D59" s="56">
        <f t="shared" si="4"/>
        <v>0.9383661359280554</v>
      </c>
      <c r="E59" s="56">
        <f>E60+E61+E62+E63+E64</f>
        <v>203678</v>
      </c>
      <c r="F59" s="57">
        <f t="shared" si="5"/>
        <v>93.83661359280553</v>
      </c>
      <c r="G59" s="67">
        <f>G60+G61+G62+G63+G64</f>
        <v>169063</v>
      </c>
      <c r="H59" s="56">
        <f t="shared" si="6"/>
        <v>0.8300503736289634</v>
      </c>
      <c r="I59" s="56">
        <f t="shared" si="7"/>
        <v>0.8300503736289634</v>
      </c>
      <c r="J59" s="56">
        <f>J60+J61+J62+J63+J64</f>
        <v>184549</v>
      </c>
      <c r="K59" s="56">
        <f t="shared" si="8"/>
        <v>1.0915989897257234</v>
      </c>
      <c r="L59" s="56">
        <f>L60+L61+L62+L63+L64</f>
        <v>179223</v>
      </c>
      <c r="M59" s="56">
        <f t="shared" si="9"/>
        <v>0.9711404559222754</v>
      </c>
    </row>
    <row r="60" spans="1:13" ht="48">
      <c r="A60" s="15" t="s">
        <v>52</v>
      </c>
      <c r="B60" s="10">
        <v>160252</v>
      </c>
      <c r="C60" s="10">
        <v>197279</v>
      </c>
      <c r="D60" s="10">
        <f t="shared" si="4"/>
        <v>1.231054838629159</v>
      </c>
      <c r="E60" s="10">
        <v>197279</v>
      </c>
      <c r="F60" s="57">
        <f t="shared" si="5"/>
        <v>123.1054838629159</v>
      </c>
      <c r="G60" s="49">
        <v>162634</v>
      </c>
      <c r="H60" s="10">
        <f t="shared" si="6"/>
        <v>0.8243857683787935</v>
      </c>
      <c r="I60" s="10">
        <f t="shared" si="7"/>
        <v>0.8243857683787935</v>
      </c>
      <c r="J60" s="10">
        <v>178120</v>
      </c>
      <c r="K60" s="10">
        <f t="shared" si="8"/>
        <v>1.0952199417096056</v>
      </c>
      <c r="L60" s="10">
        <v>172794</v>
      </c>
      <c r="M60" s="10">
        <f t="shared" si="9"/>
        <v>0.970098809791152</v>
      </c>
    </row>
    <row r="61" spans="1:13" ht="26.25" customHeight="1">
      <c r="A61" s="15" t="s">
        <v>72</v>
      </c>
      <c r="B61" s="10">
        <v>1828</v>
      </c>
      <c r="C61" s="10">
        <v>1803</v>
      </c>
      <c r="D61" s="10">
        <f t="shared" si="4"/>
        <v>0.9863238512035011</v>
      </c>
      <c r="E61" s="10">
        <v>1803</v>
      </c>
      <c r="F61" s="57">
        <f t="shared" si="5"/>
        <v>98.63238512035011</v>
      </c>
      <c r="G61" s="49">
        <v>1829</v>
      </c>
      <c r="H61" s="10">
        <f t="shared" si="6"/>
        <v>1.014420410427066</v>
      </c>
      <c r="I61" s="10">
        <f t="shared" si="7"/>
        <v>1.014420410427066</v>
      </c>
      <c r="J61" s="10">
        <v>1829</v>
      </c>
      <c r="K61" s="10">
        <f t="shared" si="8"/>
        <v>1</v>
      </c>
      <c r="L61" s="10">
        <v>1829</v>
      </c>
      <c r="M61" s="10">
        <f t="shared" si="9"/>
        <v>1</v>
      </c>
    </row>
    <row r="62" spans="1:13" ht="36">
      <c r="A62" s="15" t="s">
        <v>53</v>
      </c>
      <c r="B62" s="10">
        <v>0</v>
      </c>
      <c r="C62" s="10"/>
      <c r="D62" s="10" t="e">
        <f t="shared" si="4"/>
        <v>#DIV/0!</v>
      </c>
      <c r="E62" s="10"/>
      <c r="F62" s="57" t="e">
        <f t="shared" si="5"/>
        <v>#DIV/0!</v>
      </c>
      <c r="G62" s="49"/>
      <c r="H62" s="10" t="e">
        <f t="shared" si="6"/>
        <v>#DIV/0!</v>
      </c>
      <c r="I62" s="10" t="e">
        <f t="shared" si="7"/>
        <v>#DIV/0!</v>
      </c>
      <c r="J62" s="10"/>
      <c r="K62" s="10" t="e">
        <f t="shared" si="8"/>
        <v>#DIV/0!</v>
      </c>
      <c r="L62" s="10"/>
      <c r="M62" s="10" t="e">
        <f t="shared" si="9"/>
        <v>#DIV/0!</v>
      </c>
    </row>
    <row r="63" spans="1:13" ht="12.75">
      <c r="A63" s="15" t="s">
        <v>54</v>
      </c>
      <c r="B63" s="10"/>
      <c r="C63" s="10"/>
      <c r="D63" s="10" t="e">
        <f t="shared" si="4"/>
        <v>#DIV/0!</v>
      </c>
      <c r="E63" s="10"/>
      <c r="F63" s="57" t="e">
        <f t="shared" si="5"/>
        <v>#DIV/0!</v>
      </c>
      <c r="G63" s="49"/>
      <c r="H63" s="10" t="e">
        <f t="shared" si="6"/>
        <v>#DIV/0!</v>
      </c>
      <c r="I63" s="10" t="e">
        <f t="shared" si="7"/>
        <v>#DIV/0!</v>
      </c>
      <c r="J63" s="10"/>
      <c r="K63" s="10" t="e">
        <f t="shared" si="8"/>
        <v>#DIV/0!</v>
      </c>
      <c r="L63" s="10"/>
      <c r="M63" s="10" t="e">
        <f t="shared" si="9"/>
        <v>#DIV/0!</v>
      </c>
    </row>
    <row r="64" spans="1:13" ht="26.25" customHeight="1">
      <c r="A64" s="15" t="s">
        <v>73</v>
      </c>
      <c r="B64" s="10">
        <v>54976</v>
      </c>
      <c r="C64" s="10">
        <v>4596</v>
      </c>
      <c r="D64" s="10">
        <f t="shared" si="4"/>
        <v>0.08360011641443539</v>
      </c>
      <c r="E64" s="10">
        <v>4596</v>
      </c>
      <c r="F64" s="57">
        <f t="shared" si="5"/>
        <v>8.360011641443538</v>
      </c>
      <c r="G64" s="49">
        <v>4600</v>
      </c>
      <c r="H64" s="10">
        <f t="shared" si="6"/>
        <v>1.000870322019147</v>
      </c>
      <c r="I64" s="10">
        <f t="shared" si="7"/>
        <v>1.000870322019147</v>
      </c>
      <c r="J64" s="10">
        <v>4600</v>
      </c>
      <c r="K64" s="10">
        <f t="shared" si="8"/>
        <v>1</v>
      </c>
      <c r="L64" s="10">
        <v>4600</v>
      </c>
      <c r="M64" s="10">
        <f t="shared" si="9"/>
        <v>1</v>
      </c>
    </row>
    <row r="65" spans="1:13" ht="18.75" customHeight="1">
      <c r="A65" s="22" t="s">
        <v>28</v>
      </c>
      <c r="B65" s="56">
        <f>B66+B67+B68+B69+B70+B71</f>
        <v>150297</v>
      </c>
      <c r="C65" s="56">
        <f>C66+C67+C68+C69+C70+C71</f>
        <v>45327</v>
      </c>
      <c r="D65" s="56">
        <f t="shared" si="4"/>
        <v>0.30158286592546757</v>
      </c>
      <c r="E65" s="56">
        <f>E66+E67+E68+E69+E70+E71</f>
        <v>45327</v>
      </c>
      <c r="F65" s="57">
        <f t="shared" si="5"/>
        <v>30.15828659254676</v>
      </c>
      <c r="G65" s="66">
        <f>G66+G67+G68+G69+G70+G71</f>
        <v>17255</v>
      </c>
      <c r="H65" s="56">
        <f t="shared" si="6"/>
        <v>0.38067818298144596</v>
      </c>
      <c r="I65" s="56">
        <f t="shared" si="7"/>
        <v>0.38067818298144596</v>
      </c>
      <c r="J65" s="56">
        <f>J66+J67+J68+J69+J70+J71</f>
        <v>11619.1</v>
      </c>
      <c r="K65" s="56">
        <f t="shared" si="8"/>
        <v>0.6733758330918574</v>
      </c>
      <c r="L65" s="56">
        <f>L66+L67+L68+L69+L70+L71</f>
        <v>4947.7</v>
      </c>
      <c r="M65" s="56">
        <f t="shared" si="9"/>
        <v>0.42582471964265733</v>
      </c>
    </row>
    <row r="66" spans="1:13" ht="66" customHeight="1">
      <c r="A66" s="15" t="s">
        <v>55</v>
      </c>
      <c r="B66" s="10">
        <v>50445</v>
      </c>
      <c r="C66" s="10">
        <v>32663</v>
      </c>
      <c r="D66" s="10">
        <f t="shared" si="4"/>
        <v>0.6474972742590941</v>
      </c>
      <c r="E66" s="10">
        <v>32663</v>
      </c>
      <c r="F66" s="57">
        <f t="shared" si="5"/>
        <v>64.74972742590941</v>
      </c>
      <c r="G66" s="49">
        <v>14255</v>
      </c>
      <c r="H66" s="10">
        <f t="shared" si="6"/>
        <v>0.4364265376725959</v>
      </c>
      <c r="I66" s="10">
        <f t="shared" si="7"/>
        <v>0.4364265376725959</v>
      </c>
      <c r="J66" s="10">
        <v>11119.1</v>
      </c>
      <c r="K66" s="10">
        <f t="shared" si="8"/>
        <v>0.7800140301648545</v>
      </c>
      <c r="L66" s="10">
        <v>4447.7</v>
      </c>
      <c r="M66" s="10">
        <f t="shared" si="9"/>
        <v>0.40000539612018954</v>
      </c>
    </row>
    <row r="67" spans="1:13" ht="33" customHeight="1">
      <c r="A67" s="15" t="s">
        <v>56</v>
      </c>
      <c r="B67" s="10">
        <v>99852</v>
      </c>
      <c r="C67" s="9">
        <v>10395</v>
      </c>
      <c r="D67" s="9">
        <f aca="true" t="shared" si="11" ref="D67:D95">C67/B67</f>
        <v>0.10410407402956376</v>
      </c>
      <c r="E67" s="9">
        <v>10395</v>
      </c>
      <c r="F67" s="12">
        <f t="shared" si="5"/>
        <v>10.410407402956375</v>
      </c>
      <c r="G67" s="39"/>
      <c r="H67" s="9">
        <f t="shared" si="6"/>
        <v>0</v>
      </c>
      <c r="I67" s="9">
        <f t="shared" si="7"/>
        <v>0</v>
      </c>
      <c r="J67" s="9"/>
      <c r="K67" s="9" t="e">
        <f t="shared" si="8"/>
        <v>#DIV/0!</v>
      </c>
      <c r="L67" s="9"/>
      <c r="M67" s="9" t="e">
        <f t="shared" si="9"/>
        <v>#DIV/0!</v>
      </c>
    </row>
    <row r="68" spans="1:13" ht="22.5" customHeight="1">
      <c r="A68" s="15" t="s">
        <v>57</v>
      </c>
      <c r="B68" s="10"/>
      <c r="C68" s="9"/>
      <c r="D68" s="9" t="e">
        <f t="shared" si="11"/>
        <v>#DIV/0!</v>
      </c>
      <c r="E68" s="9"/>
      <c r="F68" s="12" t="e">
        <f aca="true" t="shared" si="12" ref="F68:F95">E68/B68*100</f>
        <v>#DIV/0!</v>
      </c>
      <c r="G68" s="39"/>
      <c r="H68" s="9" t="e">
        <f t="shared" si="6"/>
        <v>#DIV/0!</v>
      </c>
      <c r="I68" s="9" t="e">
        <f t="shared" si="7"/>
        <v>#DIV/0!</v>
      </c>
      <c r="J68" s="9"/>
      <c r="K68" s="9" t="e">
        <f t="shared" si="8"/>
        <v>#DIV/0!</v>
      </c>
      <c r="L68" s="9"/>
      <c r="M68" s="9" t="e">
        <f t="shared" si="9"/>
        <v>#DIV/0!</v>
      </c>
    </row>
    <row r="69" spans="1:13" ht="41.25" customHeight="1">
      <c r="A69" s="15" t="s">
        <v>58</v>
      </c>
      <c r="B69" s="10"/>
      <c r="C69" s="9"/>
      <c r="D69" s="9" t="e">
        <f t="shared" si="11"/>
        <v>#DIV/0!</v>
      </c>
      <c r="E69" s="9"/>
      <c r="F69" s="12" t="e">
        <f t="shared" si="12"/>
        <v>#DIV/0!</v>
      </c>
      <c r="G69" s="39"/>
      <c r="H69" s="9" t="e">
        <f>G69/C69</f>
        <v>#DIV/0!</v>
      </c>
      <c r="I69" s="9" t="e">
        <f t="shared" si="7"/>
        <v>#DIV/0!</v>
      </c>
      <c r="J69" s="9"/>
      <c r="K69" s="9" t="e">
        <f>J69/G69</f>
        <v>#DIV/0!</v>
      </c>
      <c r="L69" s="9"/>
      <c r="M69" s="9" t="e">
        <f>L69/J69</f>
        <v>#DIV/0!</v>
      </c>
    </row>
    <row r="70" spans="1:13" ht="39" customHeight="1">
      <c r="A70" s="15" t="s">
        <v>74</v>
      </c>
      <c r="B70" s="10"/>
      <c r="C70" s="10"/>
      <c r="D70" s="10" t="e">
        <f t="shared" si="11"/>
        <v>#DIV/0!</v>
      </c>
      <c r="E70" s="10"/>
      <c r="F70" s="57" t="e">
        <f t="shared" si="12"/>
        <v>#DIV/0!</v>
      </c>
      <c r="G70" s="49"/>
      <c r="H70" s="10" t="e">
        <f>G70/C70</f>
        <v>#DIV/0!</v>
      </c>
      <c r="I70" s="10" t="e">
        <f t="shared" si="7"/>
        <v>#DIV/0!</v>
      </c>
      <c r="J70" s="10"/>
      <c r="K70" s="10" t="e">
        <f>J70/G70</f>
        <v>#DIV/0!</v>
      </c>
      <c r="L70" s="10"/>
      <c r="M70" s="10" t="e">
        <f>L70/J70</f>
        <v>#DIV/0!</v>
      </c>
    </row>
    <row r="71" spans="1:13" ht="12.75">
      <c r="A71" s="15" t="s">
        <v>59</v>
      </c>
      <c r="B71" s="10"/>
      <c r="C71" s="10">
        <v>2269</v>
      </c>
      <c r="D71" s="10" t="e">
        <f t="shared" si="11"/>
        <v>#DIV/0!</v>
      </c>
      <c r="E71" s="10">
        <v>2269</v>
      </c>
      <c r="F71" s="57" t="e">
        <f t="shared" si="12"/>
        <v>#DIV/0!</v>
      </c>
      <c r="G71" s="49">
        <v>3000</v>
      </c>
      <c r="H71" s="10">
        <f>G71/C71</f>
        <v>1.3221683561040105</v>
      </c>
      <c r="I71" s="10">
        <f t="shared" si="7"/>
        <v>1.3221683561040105</v>
      </c>
      <c r="J71" s="10">
        <v>500</v>
      </c>
      <c r="K71" s="10">
        <f>J71/G71</f>
        <v>0.16666666666666666</v>
      </c>
      <c r="L71" s="10">
        <v>500</v>
      </c>
      <c r="M71" s="10">
        <f>L71/J71</f>
        <v>1</v>
      </c>
    </row>
    <row r="72" spans="1:13" ht="27" customHeight="1">
      <c r="A72" s="79" t="s">
        <v>60</v>
      </c>
      <c r="B72" s="10">
        <v>48662</v>
      </c>
      <c r="C72" s="10">
        <v>44028</v>
      </c>
      <c r="D72" s="10">
        <f t="shared" si="11"/>
        <v>0.9047716904360692</v>
      </c>
      <c r="E72" s="10">
        <v>44028</v>
      </c>
      <c r="F72" s="57">
        <f t="shared" si="12"/>
        <v>90.47716904360692</v>
      </c>
      <c r="G72" s="49">
        <v>38990</v>
      </c>
      <c r="H72" s="10">
        <f>G72/C72</f>
        <v>0.885572817298083</v>
      </c>
      <c r="I72" s="10">
        <f t="shared" si="7"/>
        <v>0.885572817298083</v>
      </c>
      <c r="J72" s="10">
        <v>39564</v>
      </c>
      <c r="K72" s="10">
        <f>J72/G72</f>
        <v>1.014721723518851</v>
      </c>
      <c r="L72" s="10">
        <v>40783</v>
      </c>
      <c r="M72" s="10">
        <f>L72/J72</f>
        <v>1.0308108381356789</v>
      </c>
    </row>
    <row r="73" spans="1:13" ht="16.5" customHeight="1">
      <c r="A73" s="80"/>
      <c r="B73" s="10"/>
      <c r="C73" s="10"/>
      <c r="D73" s="10" t="e">
        <f t="shared" si="11"/>
        <v>#DIV/0!</v>
      </c>
      <c r="E73" s="10"/>
      <c r="F73" s="57" t="e">
        <f t="shared" si="12"/>
        <v>#DIV/0!</v>
      </c>
      <c r="G73" s="49"/>
      <c r="H73" s="10" t="e">
        <f>G73/C73</f>
        <v>#DIV/0!</v>
      </c>
      <c r="I73" s="10" t="e">
        <f t="shared" si="7"/>
        <v>#DIV/0!</v>
      </c>
      <c r="J73" s="10"/>
      <c r="K73" s="10" t="e">
        <f>J73/G73</f>
        <v>#DIV/0!</v>
      </c>
      <c r="L73" s="10"/>
      <c r="M73" s="10" t="e">
        <f>L73/J73</f>
        <v>#DIV/0!</v>
      </c>
    </row>
    <row r="74" spans="1:13" ht="33" customHeight="1">
      <c r="A74" s="24" t="s">
        <v>83</v>
      </c>
      <c r="B74" s="10"/>
      <c r="C74" s="10"/>
      <c r="D74" s="10"/>
      <c r="E74" s="10"/>
      <c r="F74" s="57"/>
      <c r="G74" s="49"/>
      <c r="H74" s="10"/>
      <c r="I74" s="10"/>
      <c r="J74" s="10">
        <v>15731</v>
      </c>
      <c r="K74" s="10"/>
      <c r="L74" s="10">
        <v>31898</v>
      </c>
      <c r="M74" s="10"/>
    </row>
    <row r="75" spans="1:13" ht="15.75" customHeight="1">
      <c r="A75" s="25" t="s">
        <v>29</v>
      </c>
      <c r="B75" s="68">
        <f>B46+B53+B65+B72+B74</f>
        <v>1573468</v>
      </c>
      <c r="C75" s="68">
        <f>C46+C53+C65+C72+C74</f>
        <v>1698140</v>
      </c>
      <c r="D75" s="68">
        <f t="shared" si="11"/>
        <v>1.079233896081776</v>
      </c>
      <c r="E75" s="68">
        <f>E46+E53+E65+E72+E74</f>
        <v>1682178</v>
      </c>
      <c r="F75" s="57">
        <f t="shared" si="12"/>
        <v>106.90894253966398</v>
      </c>
      <c r="G75" s="69">
        <f>G46+G53+G65+G72+G74</f>
        <v>1405162.3</v>
      </c>
      <c r="H75" s="68">
        <f aca="true" t="shared" si="13" ref="H75:H95">G75/C75</f>
        <v>0.8274714098955328</v>
      </c>
      <c r="I75" s="68">
        <f aca="true" t="shared" si="14" ref="I75:I95">G75/E75</f>
        <v>0.8353231940971765</v>
      </c>
      <c r="J75" s="70">
        <f>J46+J53+J65+J72+J74</f>
        <v>1455008.9000000001</v>
      </c>
      <c r="K75" s="70">
        <f aca="true" t="shared" si="15" ref="K75:K95">J75/G75</f>
        <v>1.0354739093128247</v>
      </c>
      <c r="L75" s="70">
        <f>L46+L53+L65+L72+L74</f>
        <v>1474962.9</v>
      </c>
      <c r="M75" s="68">
        <f aca="true" t="shared" si="16" ref="M75:M95">L75/J75</f>
        <v>1.0137140054607225</v>
      </c>
    </row>
    <row r="76" spans="1:13" ht="16.5" customHeight="1">
      <c r="A76" s="25" t="s">
        <v>61</v>
      </c>
      <c r="B76" s="56">
        <f>B75-B21</f>
        <v>365056</v>
      </c>
      <c r="C76" s="56">
        <f>C75-C21</f>
        <v>363975.80000000005</v>
      </c>
      <c r="D76" s="56">
        <f t="shared" si="11"/>
        <v>0.9970410019284713</v>
      </c>
      <c r="E76" s="56">
        <f>E75-E21</f>
        <v>348013.8999999999</v>
      </c>
      <c r="F76" s="57">
        <f t="shared" si="12"/>
        <v>95.33164774719492</v>
      </c>
      <c r="G76" s="66">
        <f>G75-G21</f>
        <v>372548.0000000001</v>
      </c>
      <c r="H76" s="56">
        <f t="shared" si="13"/>
        <v>1.0235515657909127</v>
      </c>
      <c r="I76" s="56">
        <f t="shared" si="14"/>
        <v>1.070497471509041</v>
      </c>
      <c r="J76" s="56">
        <f>J75-J21</f>
        <v>385238</v>
      </c>
      <c r="K76" s="56">
        <f t="shared" si="15"/>
        <v>1.0340627248032466</v>
      </c>
      <c r="L76" s="56">
        <f>L75-L21</f>
        <v>406153</v>
      </c>
      <c r="M76" s="56">
        <f t="shared" si="16"/>
        <v>1.0542911135453927</v>
      </c>
    </row>
    <row r="77" spans="1:13" ht="16.5" customHeight="1">
      <c r="A77" s="25" t="s">
        <v>30</v>
      </c>
      <c r="B77" s="56">
        <f>B6-B75</f>
        <v>-23691</v>
      </c>
      <c r="C77" s="56">
        <f>C6-C75</f>
        <v>-22990.800000000047</v>
      </c>
      <c r="D77" s="56">
        <f t="shared" si="11"/>
        <v>0.9704444725845277</v>
      </c>
      <c r="E77" s="56">
        <f>E6-E75</f>
        <v>10451.100000000093</v>
      </c>
      <c r="F77" s="57">
        <f t="shared" si="12"/>
        <v>-44.114220590097894</v>
      </c>
      <c r="G77" s="66">
        <f>G6-G75</f>
        <v>-6160.000000000233</v>
      </c>
      <c r="H77" s="56">
        <f t="shared" si="13"/>
        <v>0.2679332602606356</v>
      </c>
      <c r="I77" s="56">
        <f t="shared" si="14"/>
        <v>-0.5894116408799244</v>
      </c>
      <c r="J77" s="56">
        <f>J6-J75</f>
        <v>-6340</v>
      </c>
      <c r="K77" s="56">
        <f t="shared" si="15"/>
        <v>1.0292207792207404</v>
      </c>
      <c r="L77" s="56">
        <f>L6-L75</f>
        <v>-6630</v>
      </c>
      <c r="M77" s="56">
        <f t="shared" si="16"/>
        <v>1.0457413249211356</v>
      </c>
    </row>
    <row r="78" spans="1:13" ht="29.25" customHeight="1">
      <c r="A78" s="26" t="s">
        <v>75</v>
      </c>
      <c r="B78" s="10"/>
      <c r="C78" s="10"/>
      <c r="D78" s="10" t="e">
        <f t="shared" si="11"/>
        <v>#DIV/0!</v>
      </c>
      <c r="E78" s="10"/>
      <c r="F78" s="57" t="e">
        <f t="shared" si="12"/>
        <v>#DIV/0!</v>
      </c>
      <c r="G78" s="49"/>
      <c r="H78" s="10" t="e">
        <f t="shared" si="13"/>
        <v>#DIV/0!</v>
      </c>
      <c r="I78" s="10" t="e">
        <f t="shared" si="14"/>
        <v>#DIV/0!</v>
      </c>
      <c r="J78" s="10"/>
      <c r="K78" s="10" t="e">
        <f t="shared" si="15"/>
        <v>#DIV/0!</v>
      </c>
      <c r="L78" s="10"/>
      <c r="M78" s="10" t="e">
        <f t="shared" si="16"/>
        <v>#DIV/0!</v>
      </c>
    </row>
    <row r="79" spans="1:13" s="3" customFormat="1" ht="21" customHeight="1">
      <c r="A79" s="27" t="s">
        <v>69</v>
      </c>
      <c r="B79" s="71">
        <f>B80+B83+B86+B89+B90+B91+B92</f>
        <v>0</v>
      </c>
      <c r="C79" s="71">
        <f>C80+C83+C86+C89+C90+C91+C92</f>
        <v>0</v>
      </c>
      <c r="D79" s="71" t="e">
        <f t="shared" si="11"/>
        <v>#DIV/0!</v>
      </c>
      <c r="E79" s="71"/>
      <c r="F79" s="57" t="e">
        <f t="shared" si="12"/>
        <v>#DIV/0!</v>
      </c>
      <c r="G79" s="72">
        <v>-6160</v>
      </c>
      <c r="H79" s="71" t="e">
        <f t="shared" si="13"/>
        <v>#DIV/0!</v>
      </c>
      <c r="I79" s="71" t="e">
        <f t="shared" si="14"/>
        <v>#DIV/0!</v>
      </c>
      <c r="J79" s="71">
        <v>-6340</v>
      </c>
      <c r="K79" s="71">
        <f t="shared" si="15"/>
        <v>1.0292207792207793</v>
      </c>
      <c r="L79" s="71">
        <v>-6630</v>
      </c>
      <c r="M79" s="71">
        <f t="shared" si="16"/>
        <v>1.0457413249211356</v>
      </c>
    </row>
    <row r="80" spans="1:13" ht="13.5" customHeight="1">
      <c r="A80" s="25" t="s">
        <v>31</v>
      </c>
      <c r="B80" s="73">
        <f>B81+B82</f>
        <v>0</v>
      </c>
      <c r="C80" s="5">
        <f>C81+C82</f>
        <v>0</v>
      </c>
      <c r="D80" s="5" t="e">
        <f t="shared" si="11"/>
        <v>#DIV/0!</v>
      </c>
      <c r="E80" s="5">
        <f>E81+E82</f>
        <v>0</v>
      </c>
      <c r="F80" s="12" t="e">
        <f t="shared" si="12"/>
        <v>#DIV/0!</v>
      </c>
      <c r="G80" s="52">
        <f>G81+G82</f>
        <v>0</v>
      </c>
      <c r="H80" s="5" t="e">
        <f t="shared" si="13"/>
        <v>#DIV/0!</v>
      </c>
      <c r="I80" s="5" t="e">
        <f t="shared" si="14"/>
        <v>#DIV/0!</v>
      </c>
      <c r="J80" s="5">
        <f>J81+J82</f>
        <v>0</v>
      </c>
      <c r="K80" s="5" t="e">
        <f t="shared" si="15"/>
        <v>#DIV/0!</v>
      </c>
      <c r="L80" s="5">
        <f>L81+L82</f>
        <v>0</v>
      </c>
      <c r="M80" s="5" t="e">
        <f t="shared" si="16"/>
        <v>#DIV/0!</v>
      </c>
    </row>
    <row r="81" spans="1:13" ht="13.5" customHeight="1">
      <c r="A81" s="15" t="s">
        <v>70</v>
      </c>
      <c r="B81" s="6"/>
      <c r="C81" s="6"/>
      <c r="D81" s="6" t="e">
        <f t="shared" si="11"/>
        <v>#DIV/0!</v>
      </c>
      <c r="E81" s="6"/>
      <c r="F81" s="12" t="e">
        <f t="shared" si="12"/>
        <v>#DIV/0!</v>
      </c>
      <c r="G81" s="53"/>
      <c r="H81" s="6" t="e">
        <f t="shared" si="13"/>
        <v>#DIV/0!</v>
      </c>
      <c r="I81" s="6" t="e">
        <f t="shared" si="14"/>
        <v>#DIV/0!</v>
      </c>
      <c r="J81" s="6"/>
      <c r="K81" s="6" t="e">
        <f t="shared" si="15"/>
        <v>#DIV/0!</v>
      </c>
      <c r="L81" s="6"/>
      <c r="M81" s="6" t="e">
        <f t="shared" si="16"/>
        <v>#DIV/0!</v>
      </c>
    </row>
    <row r="82" spans="1:13" ht="13.5" customHeight="1">
      <c r="A82" s="15" t="s">
        <v>71</v>
      </c>
      <c r="B82" s="6"/>
      <c r="C82" s="6"/>
      <c r="D82" s="6" t="e">
        <f t="shared" si="11"/>
        <v>#DIV/0!</v>
      </c>
      <c r="E82" s="6"/>
      <c r="F82" s="12" t="e">
        <f t="shared" si="12"/>
        <v>#DIV/0!</v>
      </c>
      <c r="G82" s="53"/>
      <c r="H82" s="6" t="e">
        <f t="shared" si="13"/>
        <v>#DIV/0!</v>
      </c>
      <c r="I82" s="6" t="e">
        <f t="shared" si="14"/>
        <v>#DIV/0!</v>
      </c>
      <c r="J82" s="6"/>
      <c r="K82" s="6" t="e">
        <f t="shared" si="15"/>
        <v>#DIV/0!</v>
      </c>
      <c r="L82" s="6"/>
      <c r="M82" s="6" t="e">
        <f t="shared" si="16"/>
        <v>#DIV/0!</v>
      </c>
    </row>
    <row r="83" spans="1:13" ht="12" customHeight="1">
      <c r="A83" s="25" t="s">
        <v>32</v>
      </c>
      <c r="B83" s="5">
        <f>B84+B85</f>
        <v>0</v>
      </c>
      <c r="C83" s="5">
        <f>C84+C85</f>
        <v>0</v>
      </c>
      <c r="D83" s="5" t="e">
        <f t="shared" si="11"/>
        <v>#DIV/0!</v>
      </c>
      <c r="E83" s="5">
        <f>E84+E85</f>
        <v>0</v>
      </c>
      <c r="F83" s="12" t="e">
        <f t="shared" si="12"/>
        <v>#DIV/0!</v>
      </c>
      <c r="G83" s="52">
        <f>G84+G85</f>
        <v>0</v>
      </c>
      <c r="H83" s="5" t="e">
        <f t="shared" si="13"/>
        <v>#DIV/0!</v>
      </c>
      <c r="I83" s="5" t="e">
        <f t="shared" si="14"/>
        <v>#DIV/0!</v>
      </c>
      <c r="J83" s="5">
        <f>J84+J85</f>
        <v>0</v>
      </c>
      <c r="K83" s="5" t="e">
        <f t="shared" si="15"/>
        <v>#DIV/0!</v>
      </c>
      <c r="L83" s="5">
        <f>L84+L85</f>
        <v>0</v>
      </c>
      <c r="M83" s="5" t="e">
        <f t="shared" si="16"/>
        <v>#DIV/0!</v>
      </c>
    </row>
    <row r="84" spans="1:13" ht="12.75">
      <c r="A84" s="15" t="s">
        <v>33</v>
      </c>
      <c r="B84" s="6"/>
      <c r="C84" s="6"/>
      <c r="D84" s="6" t="e">
        <f t="shared" si="11"/>
        <v>#DIV/0!</v>
      </c>
      <c r="E84" s="6"/>
      <c r="F84" s="12" t="e">
        <f t="shared" si="12"/>
        <v>#DIV/0!</v>
      </c>
      <c r="G84" s="53"/>
      <c r="H84" s="6" t="e">
        <f t="shared" si="13"/>
        <v>#DIV/0!</v>
      </c>
      <c r="I84" s="6" t="e">
        <f t="shared" si="14"/>
        <v>#DIV/0!</v>
      </c>
      <c r="J84" s="6"/>
      <c r="K84" s="6" t="e">
        <f t="shared" si="15"/>
        <v>#DIV/0!</v>
      </c>
      <c r="L84" s="6"/>
      <c r="M84" s="6" t="e">
        <f t="shared" si="16"/>
        <v>#DIV/0!</v>
      </c>
    </row>
    <row r="85" spans="1:13" ht="12.75">
      <c r="A85" s="15" t="s">
        <v>34</v>
      </c>
      <c r="B85" s="6"/>
      <c r="C85" s="6"/>
      <c r="D85" s="6" t="e">
        <f t="shared" si="11"/>
        <v>#DIV/0!</v>
      </c>
      <c r="E85" s="6"/>
      <c r="F85" s="12" t="e">
        <f t="shared" si="12"/>
        <v>#DIV/0!</v>
      </c>
      <c r="G85" s="53"/>
      <c r="H85" s="6" t="e">
        <f t="shared" si="13"/>
        <v>#DIV/0!</v>
      </c>
      <c r="I85" s="6" t="e">
        <f t="shared" si="14"/>
        <v>#DIV/0!</v>
      </c>
      <c r="J85" s="6"/>
      <c r="K85" s="6" t="e">
        <f t="shared" si="15"/>
        <v>#DIV/0!</v>
      </c>
      <c r="L85" s="6"/>
      <c r="M85" s="6" t="e">
        <f t="shared" si="16"/>
        <v>#DIV/0!</v>
      </c>
    </row>
    <row r="86" spans="1:13" ht="18" customHeight="1">
      <c r="A86" s="25" t="s">
        <v>35</v>
      </c>
      <c r="B86" s="5">
        <f>B87+B88</f>
        <v>0</v>
      </c>
      <c r="C86" s="5">
        <f>C87+C88</f>
        <v>0</v>
      </c>
      <c r="D86" s="5" t="e">
        <f t="shared" si="11"/>
        <v>#DIV/0!</v>
      </c>
      <c r="E86" s="5">
        <f>E87+E88</f>
        <v>0</v>
      </c>
      <c r="F86" s="12" t="e">
        <f t="shared" si="12"/>
        <v>#DIV/0!</v>
      </c>
      <c r="G86" s="52">
        <f>G87+G88</f>
        <v>0</v>
      </c>
      <c r="H86" s="5" t="e">
        <f t="shared" si="13"/>
        <v>#DIV/0!</v>
      </c>
      <c r="I86" s="5" t="e">
        <f t="shared" si="14"/>
        <v>#DIV/0!</v>
      </c>
      <c r="J86" s="5">
        <f>J87+J88</f>
        <v>0</v>
      </c>
      <c r="K86" s="5" t="e">
        <f t="shared" si="15"/>
        <v>#DIV/0!</v>
      </c>
      <c r="L86" s="5">
        <f>L87+L88</f>
        <v>0</v>
      </c>
      <c r="M86" s="5" t="e">
        <f t="shared" si="16"/>
        <v>#DIV/0!</v>
      </c>
    </row>
    <row r="87" spans="1:13" ht="14.25" customHeight="1">
      <c r="A87" s="15" t="s">
        <v>36</v>
      </c>
      <c r="B87" s="6"/>
      <c r="C87" s="6"/>
      <c r="D87" s="6" t="e">
        <f t="shared" si="11"/>
        <v>#DIV/0!</v>
      </c>
      <c r="E87" s="6"/>
      <c r="F87" s="12" t="e">
        <f t="shared" si="12"/>
        <v>#DIV/0!</v>
      </c>
      <c r="G87" s="53"/>
      <c r="H87" s="6" t="e">
        <f t="shared" si="13"/>
        <v>#DIV/0!</v>
      </c>
      <c r="I87" s="6" t="e">
        <f t="shared" si="14"/>
        <v>#DIV/0!</v>
      </c>
      <c r="J87" s="6"/>
      <c r="K87" s="6" t="e">
        <f t="shared" si="15"/>
        <v>#DIV/0!</v>
      </c>
      <c r="L87" s="6"/>
      <c r="M87" s="6" t="e">
        <f t="shared" si="16"/>
        <v>#DIV/0!</v>
      </c>
    </row>
    <row r="88" spans="1:13" ht="14.25" customHeight="1">
      <c r="A88" s="15" t="s">
        <v>37</v>
      </c>
      <c r="B88" s="9"/>
      <c r="C88" s="9"/>
      <c r="D88" s="9" t="e">
        <f t="shared" si="11"/>
        <v>#DIV/0!</v>
      </c>
      <c r="E88" s="9"/>
      <c r="F88" s="12" t="e">
        <f t="shared" si="12"/>
        <v>#DIV/0!</v>
      </c>
      <c r="G88" s="39"/>
      <c r="H88" s="9" t="e">
        <f t="shared" si="13"/>
        <v>#DIV/0!</v>
      </c>
      <c r="I88" s="9" t="e">
        <f t="shared" si="14"/>
        <v>#DIV/0!</v>
      </c>
      <c r="J88" s="9"/>
      <c r="K88" s="9" t="e">
        <f t="shared" si="15"/>
        <v>#DIV/0!</v>
      </c>
      <c r="L88" s="9"/>
      <c r="M88" s="9" t="e">
        <f t="shared" si="16"/>
        <v>#DIV/0!</v>
      </c>
    </row>
    <row r="89" spans="1:13" ht="12.75">
      <c r="A89" s="25" t="s">
        <v>38</v>
      </c>
      <c r="B89" s="9"/>
      <c r="C89" s="9"/>
      <c r="D89" s="9" t="e">
        <f t="shared" si="11"/>
        <v>#DIV/0!</v>
      </c>
      <c r="E89" s="9"/>
      <c r="F89" s="12" t="e">
        <f t="shared" si="12"/>
        <v>#DIV/0!</v>
      </c>
      <c r="G89" s="39"/>
      <c r="H89" s="9" t="e">
        <f t="shared" si="13"/>
        <v>#DIV/0!</v>
      </c>
      <c r="I89" s="9" t="e">
        <f t="shared" si="14"/>
        <v>#DIV/0!</v>
      </c>
      <c r="J89" s="9"/>
      <c r="K89" s="9" t="e">
        <f t="shared" si="15"/>
        <v>#DIV/0!</v>
      </c>
      <c r="L89" s="9"/>
      <c r="M89" s="9" t="e">
        <f t="shared" si="16"/>
        <v>#DIV/0!</v>
      </c>
    </row>
    <row r="90" spans="1:13" ht="18" customHeight="1">
      <c r="A90" s="25" t="s">
        <v>62</v>
      </c>
      <c r="B90" s="9"/>
      <c r="C90" s="9"/>
      <c r="D90" s="9" t="e">
        <f t="shared" si="11"/>
        <v>#DIV/0!</v>
      </c>
      <c r="E90" s="9"/>
      <c r="F90" s="12" t="e">
        <f t="shared" si="12"/>
        <v>#DIV/0!</v>
      </c>
      <c r="G90" s="39"/>
      <c r="H90" s="9" t="e">
        <f t="shared" si="13"/>
        <v>#DIV/0!</v>
      </c>
      <c r="I90" s="9" t="e">
        <f t="shared" si="14"/>
        <v>#DIV/0!</v>
      </c>
      <c r="J90" s="9"/>
      <c r="K90" s="9" t="e">
        <f t="shared" si="15"/>
        <v>#DIV/0!</v>
      </c>
      <c r="L90" s="9"/>
      <c r="M90" s="9" t="e">
        <f t="shared" si="16"/>
        <v>#DIV/0!</v>
      </c>
    </row>
    <row r="91" spans="1:13" ht="12.75">
      <c r="A91" s="25" t="s">
        <v>63</v>
      </c>
      <c r="B91" s="9"/>
      <c r="C91" s="9"/>
      <c r="D91" s="9" t="e">
        <f t="shared" si="11"/>
        <v>#DIV/0!</v>
      </c>
      <c r="E91" s="9"/>
      <c r="F91" s="12" t="e">
        <f t="shared" si="12"/>
        <v>#DIV/0!</v>
      </c>
      <c r="G91" s="39"/>
      <c r="H91" s="9" t="e">
        <f t="shared" si="13"/>
        <v>#DIV/0!</v>
      </c>
      <c r="I91" s="9" t="e">
        <f t="shared" si="14"/>
        <v>#DIV/0!</v>
      </c>
      <c r="J91" s="9"/>
      <c r="K91" s="9" t="e">
        <f t="shared" si="15"/>
        <v>#DIV/0!</v>
      </c>
      <c r="L91" s="9"/>
      <c r="M91" s="9" t="e">
        <f t="shared" si="16"/>
        <v>#DIV/0!</v>
      </c>
    </row>
    <row r="92" spans="1:13" ht="21" customHeight="1">
      <c r="A92" s="25" t="s">
        <v>39</v>
      </c>
      <c r="B92" s="9"/>
      <c r="C92" s="9"/>
      <c r="D92" s="9" t="e">
        <f t="shared" si="11"/>
        <v>#DIV/0!</v>
      </c>
      <c r="E92" s="9"/>
      <c r="F92" s="12" t="e">
        <f t="shared" si="12"/>
        <v>#DIV/0!</v>
      </c>
      <c r="G92" s="39">
        <v>-6160</v>
      </c>
      <c r="H92" s="9" t="e">
        <f t="shared" si="13"/>
        <v>#DIV/0!</v>
      </c>
      <c r="I92" s="9" t="e">
        <f t="shared" si="14"/>
        <v>#DIV/0!</v>
      </c>
      <c r="J92" s="9" t="e">
        <f>-I946340</f>
        <v>#NAME?</v>
      </c>
      <c r="K92" s="9" t="e">
        <f t="shared" si="15"/>
        <v>#NAME?</v>
      </c>
      <c r="L92" s="9">
        <v>-6630</v>
      </c>
      <c r="M92" s="9" t="e">
        <f t="shared" si="16"/>
        <v>#NAME?</v>
      </c>
    </row>
    <row r="93" spans="1:13" ht="12.75">
      <c r="A93" s="15" t="s">
        <v>66</v>
      </c>
      <c r="B93" s="9">
        <v>23530</v>
      </c>
      <c r="C93" s="9">
        <v>20031</v>
      </c>
      <c r="D93" s="9">
        <f t="shared" si="11"/>
        <v>0.8512962175945601</v>
      </c>
      <c r="E93" s="9">
        <v>20031</v>
      </c>
      <c r="F93" s="12">
        <f t="shared" si="12"/>
        <v>85.12962175945601</v>
      </c>
      <c r="G93" s="39"/>
      <c r="H93" s="9">
        <f t="shared" si="13"/>
        <v>0</v>
      </c>
      <c r="I93" s="9">
        <f t="shared" si="14"/>
        <v>0</v>
      </c>
      <c r="J93" s="9"/>
      <c r="K93" s="9" t="e">
        <f t="shared" si="15"/>
        <v>#DIV/0!</v>
      </c>
      <c r="L93" s="9"/>
      <c r="M93" s="9" t="e">
        <f t="shared" si="16"/>
        <v>#DIV/0!</v>
      </c>
    </row>
    <row r="94" spans="1:13" ht="12.75" customHeight="1">
      <c r="A94" s="15" t="s">
        <v>67</v>
      </c>
      <c r="B94" s="9"/>
      <c r="C94" s="9"/>
      <c r="D94" s="9" t="e">
        <f t="shared" si="11"/>
        <v>#DIV/0!</v>
      </c>
      <c r="E94" s="9"/>
      <c r="F94" s="12" t="e">
        <f t="shared" si="12"/>
        <v>#DIV/0!</v>
      </c>
      <c r="G94" s="39"/>
      <c r="H94" s="9" t="e">
        <f t="shared" si="13"/>
        <v>#DIV/0!</v>
      </c>
      <c r="I94" s="9" t="e">
        <f t="shared" si="14"/>
        <v>#DIV/0!</v>
      </c>
      <c r="J94" s="9"/>
      <c r="K94" s="9" t="e">
        <f t="shared" si="15"/>
        <v>#DIV/0!</v>
      </c>
      <c r="L94" s="9"/>
      <c r="M94" s="9" t="e">
        <f t="shared" si="16"/>
        <v>#DIV/0!</v>
      </c>
    </row>
    <row r="95" spans="1:13" ht="15.75" customHeight="1" thickBot="1">
      <c r="A95" s="23" t="s">
        <v>68</v>
      </c>
      <c r="B95" s="11">
        <v>23530</v>
      </c>
      <c r="C95" s="11">
        <v>20031</v>
      </c>
      <c r="D95" s="11">
        <f t="shared" si="11"/>
        <v>0.8512962175945601</v>
      </c>
      <c r="E95" s="11">
        <v>20031</v>
      </c>
      <c r="F95" s="12">
        <f t="shared" si="12"/>
        <v>85.12962175945601</v>
      </c>
      <c r="G95" s="50"/>
      <c r="H95" s="11">
        <f t="shared" si="13"/>
        <v>0</v>
      </c>
      <c r="I95" s="11">
        <f t="shared" si="14"/>
        <v>0</v>
      </c>
      <c r="J95" s="11"/>
      <c r="K95" s="11" t="e">
        <f t="shared" si="15"/>
        <v>#DIV/0!</v>
      </c>
      <c r="L95" s="11"/>
      <c r="M95" s="11" t="e">
        <f t="shared" si="16"/>
        <v>#DIV/0!</v>
      </c>
    </row>
    <row r="96" spans="1:13" ht="12.75">
      <c r="A96" s="74" t="s">
        <v>65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1:13" ht="12" customHeight="1" thickBot="1">
      <c r="A97" s="75" t="s">
        <v>64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</row>
    <row r="98" spans="1:13" ht="28.5" customHeight="1">
      <c r="A98" s="24" t="s">
        <v>77</v>
      </c>
      <c r="B98" s="13"/>
      <c r="C98" s="13"/>
      <c r="D98" s="13"/>
      <c r="E98" s="13"/>
      <c r="F98" s="13"/>
      <c r="G98" s="54"/>
      <c r="H98" s="13"/>
      <c r="I98" s="13"/>
      <c r="J98" s="13"/>
      <c r="K98" s="13"/>
      <c r="L98" s="13"/>
      <c r="M98" s="13"/>
    </row>
    <row r="99" spans="1:13" ht="29.25" customHeight="1" thickBot="1">
      <c r="A99" s="28" t="s">
        <v>78</v>
      </c>
      <c r="B99" s="29">
        <f>B98/B7</f>
        <v>0</v>
      </c>
      <c r="C99" s="29">
        <f>C98/C7</f>
        <v>0</v>
      </c>
      <c r="D99" s="29"/>
      <c r="E99" s="29">
        <f>E98/E7</f>
        <v>0</v>
      </c>
      <c r="F99" s="29"/>
      <c r="G99" s="40">
        <f>G98/G7</f>
        <v>0</v>
      </c>
      <c r="H99" s="29"/>
      <c r="I99" s="29"/>
      <c r="J99" s="29">
        <f>J98/J7</f>
        <v>0</v>
      </c>
      <c r="K99" s="29"/>
      <c r="L99" s="29">
        <f>L98/L7</f>
        <v>0</v>
      </c>
      <c r="M99" s="29"/>
    </row>
  </sheetData>
  <sheetProtection/>
  <mergeCells count="11">
    <mergeCell ref="L96:L97"/>
    <mergeCell ref="M96:M97"/>
    <mergeCell ref="A2:M2"/>
    <mergeCell ref="B96:C97"/>
    <mergeCell ref="D96:E97"/>
    <mergeCell ref="F96:F97"/>
    <mergeCell ref="A72:A73"/>
    <mergeCell ref="A96:A97"/>
    <mergeCell ref="G96:H97"/>
    <mergeCell ref="I96:I97"/>
    <mergeCell ref="J96:K97"/>
  </mergeCells>
  <printOptions/>
  <pageMargins left="0.7874015748031497" right="0.5905511811023623" top="0.2362204724409449" bottom="0.5905511811023623" header="0.15748031496062992" footer="0.11811023622047245"/>
  <pageSetup fitToHeight="10" horizontalDpi="600" verticalDpi="600" orientation="landscape" paperSize="9" scale="50" r:id="rId1"/>
  <rowBreaks count="2" manualBreakCount="2">
    <brk id="44" max="255" man="1"/>
    <brk id="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9911</dc:creator>
  <cp:keywords/>
  <dc:description/>
  <cp:lastModifiedBy>ЗАВ</cp:lastModifiedBy>
  <cp:lastPrinted>2022-11-25T06:59:55Z</cp:lastPrinted>
  <dcterms:created xsi:type="dcterms:W3CDTF">2010-11-17T11:39:51Z</dcterms:created>
  <dcterms:modified xsi:type="dcterms:W3CDTF">2023-04-14T10:54:58Z</dcterms:modified>
  <cp:category/>
  <cp:version/>
  <cp:contentType/>
  <cp:contentStatus/>
</cp:coreProperties>
</file>